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20" windowHeight="5460" activeTab="3"/>
  </bookViews>
  <sheets>
    <sheet name="Flavonoid" sheetId="1" r:id="rId1"/>
    <sheet name="Phenol" sheetId="2" r:id="rId2"/>
    <sheet name="BCB" sheetId="3" r:id="rId3"/>
    <sheet name="DPPH" sheetId="4" r:id="rId4"/>
  </sheets>
  <definedNames/>
  <calcPr fullCalcOnLoad="1"/>
</workbook>
</file>

<file path=xl/sharedStrings.xml><?xml version="1.0" encoding="utf-8"?>
<sst xmlns="http://schemas.openxmlformats.org/spreadsheetml/2006/main" count="316" uniqueCount="97">
  <si>
    <t>Abs 120</t>
  </si>
  <si>
    <t>Abs kon 0</t>
  </si>
  <si>
    <t>Abs kon 90</t>
  </si>
  <si>
    <t>Aktivitas</t>
  </si>
  <si>
    <t>Abs sampel 120</t>
  </si>
  <si>
    <t>Replic. 2</t>
  </si>
  <si>
    <t>Replic. 1</t>
  </si>
  <si>
    <t>Replic. 3</t>
  </si>
  <si>
    <t>Relic. 3</t>
  </si>
  <si>
    <t>Repl. 1</t>
  </si>
  <si>
    <t>Repl.2</t>
  </si>
  <si>
    <t>E6. Pomace of pressed flesh</t>
  </si>
  <si>
    <t>E7. Filtrate of pressed flesh</t>
  </si>
  <si>
    <t>Abs 0</t>
  </si>
  <si>
    <t>Replic.1</t>
  </si>
  <si>
    <t>Ul 2</t>
  </si>
  <si>
    <t>Ul 3</t>
  </si>
  <si>
    <t>Replic.2</t>
  </si>
  <si>
    <t>Replic.3</t>
  </si>
  <si>
    <t>Concent</t>
  </si>
  <si>
    <t>E1. Ethanolic extraxt of dried peel</t>
  </si>
  <si>
    <t>Abs sampel 0</t>
  </si>
  <si>
    <t>Abs kon 120</t>
  </si>
  <si>
    <t>Abs sam 120</t>
  </si>
  <si>
    <t>Abs sampel  120</t>
  </si>
  <si>
    <t>E2. Ethanolic extract of blended peel</t>
  </si>
  <si>
    <t>Abs. Sampel 0</t>
  </si>
  <si>
    <t>Replic 4</t>
  </si>
  <si>
    <t>E3. Ethanolic extract of blended flesh</t>
  </si>
  <si>
    <t>Replic 2</t>
  </si>
  <si>
    <t xml:space="preserve">Abs 0sampel </t>
  </si>
  <si>
    <t>Ul 1</t>
  </si>
  <si>
    <t>Abs samp 0</t>
  </si>
  <si>
    <t>Abs sam 0</t>
  </si>
  <si>
    <t>E4.  Dried flesh</t>
  </si>
  <si>
    <t>Replic 3</t>
  </si>
  <si>
    <t>E.5 Blended flesh</t>
  </si>
  <si>
    <t xml:space="preserve">Hasil Perhitungan Kadar Flavonoid Total </t>
  </si>
  <si>
    <t>Sampel</t>
  </si>
  <si>
    <t>Replikasi</t>
  </si>
  <si>
    <t>Absorbansi</t>
  </si>
  <si>
    <t>Flavonoid</t>
  </si>
  <si>
    <t>Rata2 Flavonoid</t>
  </si>
  <si>
    <t>SD</t>
  </si>
  <si>
    <t>E1</t>
  </si>
  <si>
    <t>0,435</t>
  </si>
  <si>
    <t>0,434</t>
  </si>
  <si>
    <t>0,433</t>
  </si>
  <si>
    <t>E2</t>
  </si>
  <si>
    <t>0,320</t>
  </si>
  <si>
    <t>0,321</t>
  </si>
  <si>
    <t>0,322</t>
  </si>
  <si>
    <t>E3</t>
  </si>
  <si>
    <t>0,088</t>
  </si>
  <si>
    <t>0,086</t>
  </si>
  <si>
    <t>0,087</t>
  </si>
  <si>
    <t>E4</t>
  </si>
  <si>
    <t>0,095</t>
  </si>
  <si>
    <t>0,094</t>
  </si>
  <si>
    <t>0,096</t>
  </si>
  <si>
    <t>E5</t>
  </si>
  <si>
    <t>0,291</t>
  </si>
  <si>
    <t>0,290</t>
  </si>
  <si>
    <t>0,292</t>
  </si>
  <si>
    <t>E6</t>
  </si>
  <si>
    <t>0,234</t>
  </si>
  <si>
    <t>0,235</t>
  </si>
  <si>
    <t>0,233</t>
  </si>
  <si>
    <t>E7</t>
  </si>
  <si>
    <t>0,092</t>
  </si>
  <si>
    <t>0,093</t>
  </si>
  <si>
    <t>y= 0,00931x+0,00385</t>
  </si>
  <si>
    <t>x= (y-0,00385)/0,00931</t>
  </si>
  <si>
    <t>x=konsentrasi</t>
  </si>
  <si>
    <t>Ekstrak</t>
  </si>
  <si>
    <t>Abs</t>
  </si>
  <si>
    <t>Konsentrasi fenol</t>
  </si>
  <si>
    <t>Average</t>
  </si>
  <si>
    <t>ST Dev</t>
  </si>
  <si>
    <t xml:space="preserve">  </t>
  </si>
  <si>
    <t>TOTAL PHENOLIC CONTENT</t>
  </si>
  <si>
    <t>C (ppm)</t>
  </si>
  <si>
    <t>Ln C</t>
  </si>
  <si>
    <t>rata2 Abs</t>
  </si>
  <si>
    <t>A0</t>
  </si>
  <si>
    <t>Activity</t>
  </si>
  <si>
    <t>Ethanolic extr.of dried peel</t>
  </si>
  <si>
    <t>:</t>
  </si>
  <si>
    <t xml:space="preserve">E2 </t>
  </si>
  <si>
    <t>Ethanolic extr.of blended peel</t>
  </si>
  <si>
    <t>Ethanolic extr.of blended flesh</t>
  </si>
  <si>
    <t>Dried flesh</t>
  </si>
  <si>
    <t>Blended flesh</t>
  </si>
  <si>
    <t>Pomace of pressed flesh</t>
  </si>
  <si>
    <t>Filtarate pf preesed flesh</t>
  </si>
  <si>
    <t>Abs kon0</t>
  </si>
  <si>
    <t>Filtrate of pressed flesh</t>
  </si>
</sst>
</file>

<file path=xl/styles.xml><?xml version="1.0" encoding="utf-8"?>
<styleSheet xmlns="http://schemas.openxmlformats.org/spreadsheetml/2006/main">
  <numFmts count="9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164" fontId="35" fillId="33" borderId="10" xfId="0" applyNumberFormat="1" applyFont="1" applyFill="1" applyBorder="1" applyAlignment="1">
      <alignment horizontal="center"/>
    </xf>
    <xf numFmtId="0" fontId="35" fillId="33" borderId="10" xfId="0" applyFont="1" applyFill="1" applyBorder="1" applyAlignment="1">
      <alignment horizontal="center"/>
    </xf>
    <xf numFmtId="164" fontId="35" fillId="33" borderId="11" xfId="0" applyNumberFormat="1" applyFont="1" applyFill="1" applyBorder="1" applyAlignment="1">
      <alignment horizontal="center"/>
    </xf>
    <xf numFmtId="0" fontId="35" fillId="33" borderId="11" xfId="0" applyFont="1" applyFill="1" applyBorder="1" applyAlignment="1">
      <alignment horizontal="center"/>
    </xf>
    <xf numFmtId="0" fontId="35" fillId="0" borderId="0" xfId="0" applyFont="1" applyAlignment="1">
      <alignment/>
    </xf>
    <xf numFmtId="0" fontId="33" fillId="0" borderId="10" xfId="0" applyFont="1" applyBorder="1" applyAlignment="1">
      <alignment/>
    </xf>
    <xf numFmtId="0" fontId="33" fillId="0" borderId="10" xfId="0" applyFont="1" applyFill="1" applyBorder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4" fontId="33" fillId="0" borderId="10" xfId="0" applyNumberFormat="1" applyFont="1" applyBorder="1" applyAlignment="1">
      <alignment/>
    </xf>
    <xf numFmtId="0" fontId="33" fillId="0" borderId="0" xfId="0" applyFont="1" applyAlignment="1">
      <alignment/>
    </xf>
    <xf numFmtId="0" fontId="33" fillId="0" borderId="12" xfId="0" applyFont="1" applyFill="1" applyBorder="1" applyAlignment="1">
      <alignment/>
    </xf>
    <xf numFmtId="0" fontId="35" fillId="33" borderId="0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4" borderId="0" xfId="0" applyFill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H3" sqref="H3:J9"/>
    </sheetView>
  </sheetViews>
  <sheetFormatPr defaultColWidth="9.140625" defaultRowHeight="15"/>
  <cols>
    <col min="9" max="9" width="2.00390625" style="0" customWidth="1"/>
  </cols>
  <sheetData>
    <row r="1" spans="1:6" ht="15">
      <c r="A1" s="14" t="s">
        <v>37</v>
      </c>
      <c r="B1" s="14"/>
      <c r="C1" s="14"/>
      <c r="D1" s="14"/>
      <c r="E1" s="14"/>
      <c r="F1" s="14"/>
    </row>
    <row r="3" spans="1:10" ht="15">
      <c r="A3" s="6" t="s">
        <v>38</v>
      </c>
      <c r="B3" s="6" t="s">
        <v>39</v>
      </c>
      <c r="C3" s="6" t="s">
        <v>40</v>
      </c>
      <c r="D3" s="6" t="s">
        <v>41</v>
      </c>
      <c r="E3" s="7" t="s">
        <v>42</v>
      </c>
      <c r="F3" s="6" t="s">
        <v>43</v>
      </c>
      <c r="H3" s="12" t="s">
        <v>44</v>
      </c>
      <c r="I3" s="12" t="s">
        <v>87</v>
      </c>
      <c r="J3" t="s">
        <v>86</v>
      </c>
    </row>
    <row r="4" spans="1:10" ht="15">
      <c r="A4" s="8" t="s">
        <v>44</v>
      </c>
      <c r="B4" s="8">
        <v>1</v>
      </c>
      <c r="C4" s="8" t="s">
        <v>45</v>
      </c>
      <c r="D4" s="8">
        <v>52.049</v>
      </c>
      <c r="E4" s="8"/>
      <c r="F4" s="8"/>
      <c r="H4" t="s">
        <v>88</v>
      </c>
      <c r="I4" t="s">
        <v>87</v>
      </c>
      <c r="J4" t="s">
        <v>89</v>
      </c>
    </row>
    <row r="5" spans="1:10" ht="15">
      <c r="A5" s="8"/>
      <c r="B5" s="8">
        <v>2</v>
      </c>
      <c r="C5" s="8" t="s">
        <v>46</v>
      </c>
      <c r="D5" s="8">
        <v>51.945</v>
      </c>
      <c r="E5" s="8">
        <f>AVERAGE(D4:D6)</f>
        <v>51.959</v>
      </c>
      <c r="F5" s="9">
        <f>STDEV(D4:D6)</f>
        <v>0.08388086790204156</v>
      </c>
      <c r="H5" t="s">
        <v>52</v>
      </c>
      <c r="I5" t="s">
        <v>87</v>
      </c>
      <c r="J5" t="s">
        <v>90</v>
      </c>
    </row>
    <row r="6" spans="1:10" ht="15">
      <c r="A6" s="8"/>
      <c r="B6" s="8">
        <v>3</v>
      </c>
      <c r="C6" s="8" t="s">
        <v>47</v>
      </c>
      <c r="D6" s="8">
        <v>51.883</v>
      </c>
      <c r="E6" s="8"/>
      <c r="F6" s="10"/>
      <c r="H6" t="s">
        <v>56</v>
      </c>
      <c r="I6" t="s">
        <v>87</v>
      </c>
      <c r="J6" t="s">
        <v>91</v>
      </c>
    </row>
    <row r="7" spans="1:10" ht="15">
      <c r="A7" s="8" t="s">
        <v>48</v>
      </c>
      <c r="B7" s="8">
        <v>1</v>
      </c>
      <c r="C7" s="8" t="s">
        <v>49</v>
      </c>
      <c r="D7" s="8">
        <v>39.334</v>
      </c>
      <c r="E7" s="8"/>
      <c r="F7" s="9"/>
      <c r="H7" t="s">
        <v>60</v>
      </c>
      <c r="I7" t="s">
        <v>87</v>
      </c>
      <c r="J7" t="s">
        <v>92</v>
      </c>
    </row>
    <row r="8" spans="1:10" ht="15">
      <c r="A8" s="8"/>
      <c r="B8" s="8">
        <v>2</v>
      </c>
      <c r="C8" s="8" t="s">
        <v>50</v>
      </c>
      <c r="D8" s="8">
        <v>39.349</v>
      </c>
      <c r="E8" s="8">
        <f>AVERAGE(D7:D9)</f>
        <v>39.385999999999996</v>
      </c>
      <c r="F8" s="9">
        <f>STDEV(D7:D9)</f>
        <v>0.07744029958619791</v>
      </c>
      <c r="H8" t="s">
        <v>64</v>
      </c>
      <c r="I8" t="s">
        <v>87</v>
      </c>
      <c r="J8" t="s">
        <v>93</v>
      </c>
    </row>
    <row r="9" spans="1:10" ht="15">
      <c r="A9" s="8"/>
      <c r="B9" s="8">
        <v>3</v>
      </c>
      <c r="C9" s="8" t="s">
        <v>51</v>
      </c>
      <c r="D9" s="8">
        <v>39.475</v>
      </c>
      <c r="E9" s="6"/>
      <c r="F9" s="9"/>
      <c r="H9" t="s">
        <v>68</v>
      </c>
      <c r="I9" t="s">
        <v>87</v>
      </c>
      <c r="J9" t="s">
        <v>94</v>
      </c>
    </row>
    <row r="10" spans="1:6" ht="15">
      <c r="A10" s="8" t="s">
        <v>52</v>
      </c>
      <c r="B10" s="8">
        <v>1</v>
      </c>
      <c r="C10" s="8" t="s">
        <v>57</v>
      </c>
      <c r="D10" s="8">
        <v>14.288</v>
      </c>
      <c r="E10" s="8"/>
      <c r="F10" s="9"/>
    </row>
    <row r="11" spans="1:6" ht="15">
      <c r="A11" s="8"/>
      <c r="B11" s="8">
        <v>2</v>
      </c>
      <c r="C11" s="8" t="s">
        <v>58</v>
      </c>
      <c r="D11" s="8">
        <v>14.079</v>
      </c>
      <c r="E11" s="9">
        <f>AVERAGE(D10:D12)</f>
        <v>14.235333333333335</v>
      </c>
      <c r="F11" s="9">
        <f>STDEV(D10:D12)</f>
        <v>0.1377691305528011</v>
      </c>
    </row>
    <row r="12" spans="1:6" ht="15">
      <c r="A12" s="8"/>
      <c r="B12" s="8">
        <v>3</v>
      </c>
      <c r="C12" s="8" t="s">
        <v>59</v>
      </c>
      <c r="D12" s="8">
        <v>14.339</v>
      </c>
      <c r="E12" s="6"/>
      <c r="F12" s="9"/>
    </row>
    <row r="13" spans="1:6" ht="15">
      <c r="A13" s="8" t="s">
        <v>56</v>
      </c>
      <c r="B13" s="8">
        <v>1</v>
      </c>
      <c r="C13" s="8" t="s">
        <v>53</v>
      </c>
      <c r="D13" s="8">
        <v>13.45</v>
      </c>
      <c r="E13" s="8"/>
      <c r="F13" s="9"/>
    </row>
    <row r="14" spans="1:6" ht="15">
      <c r="A14" s="8"/>
      <c r="B14" s="8">
        <v>2</v>
      </c>
      <c r="C14" s="8" t="s">
        <v>54</v>
      </c>
      <c r="D14" s="8">
        <v>13.265</v>
      </c>
      <c r="E14" s="9">
        <f>AVERAGE(D13:D15)</f>
        <v>13.367333333333335</v>
      </c>
      <c r="F14" s="9">
        <f>STDEV(D13:D15)</f>
        <v>0.0940549484787123</v>
      </c>
    </row>
    <row r="15" spans="1:6" ht="15">
      <c r="A15" s="8"/>
      <c r="B15" s="8">
        <v>3</v>
      </c>
      <c r="C15" s="8" t="s">
        <v>55</v>
      </c>
      <c r="D15" s="8">
        <v>13.387</v>
      </c>
      <c r="E15" s="6"/>
      <c r="F15" s="9"/>
    </row>
    <row r="16" spans="1:6" ht="15">
      <c r="A16" s="8" t="s">
        <v>60</v>
      </c>
      <c r="B16" s="8">
        <v>1</v>
      </c>
      <c r="C16" s="8" t="s">
        <v>61</v>
      </c>
      <c r="D16" s="8">
        <v>36.01</v>
      </c>
      <c r="E16" s="8"/>
      <c r="F16" s="9"/>
    </row>
    <row r="17" spans="1:6" ht="15">
      <c r="A17" s="8"/>
      <c r="B17" s="8">
        <v>2</v>
      </c>
      <c r="C17" s="8" t="s">
        <v>62</v>
      </c>
      <c r="D17" s="8">
        <v>35.996</v>
      </c>
      <c r="E17" s="9">
        <f>AVERAGE(D16:D18)</f>
        <v>36.06466666666667</v>
      </c>
      <c r="F17" s="9">
        <f>STDEV(D16:D18)</f>
        <v>0.10703893372662858</v>
      </c>
    </row>
    <row r="18" spans="1:6" ht="15">
      <c r="A18" s="8"/>
      <c r="B18" s="8">
        <v>3</v>
      </c>
      <c r="C18" s="8" t="s">
        <v>63</v>
      </c>
      <c r="D18" s="8">
        <v>36.188</v>
      </c>
      <c r="E18" s="10"/>
      <c r="F18" s="9"/>
    </row>
    <row r="19" spans="1:6" ht="15">
      <c r="A19" s="8" t="s">
        <v>64</v>
      </c>
      <c r="B19" s="8">
        <v>1</v>
      </c>
      <c r="C19" s="8" t="s">
        <v>65</v>
      </c>
      <c r="D19" s="8">
        <v>29.739</v>
      </c>
      <c r="E19" s="9"/>
      <c r="F19" s="9"/>
    </row>
    <row r="20" spans="1:6" ht="15">
      <c r="A20" s="8"/>
      <c r="B20" s="8">
        <v>2</v>
      </c>
      <c r="C20" s="8" t="s">
        <v>66</v>
      </c>
      <c r="D20" s="8">
        <v>29.77</v>
      </c>
      <c r="E20" s="9">
        <f>AVERAGE(D19:D21)</f>
        <v>29.697333333333333</v>
      </c>
      <c r="F20" s="9">
        <f>STDEV(D19:D21)</f>
        <v>0.10022142152919962</v>
      </c>
    </row>
    <row r="21" spans="1:6" ht="15">
      <c r="A21" s="8"/>
      <c r="B21" s="8">
        <v>3</v>
      </c>
      <c r="C21" s="8" t="s">
        <v>67</v>
      </c>
      <c r="D21" s="8">
        <v>29.583</v>
      </c>
      <c r="E21" s="6"/>
      <c r="F21" s="9"/>
    </row>
    <row r="22" spans="1:6" ht="15">
      <c r="A22" s="8" t="s">
        <v>68</v>
      </c>
      <c r="B22" s="8">
        <v>1</v>
      </c>
      <c r="C22" s="8" t="s">
        <v>58</v>
      </c>
      <c r="D22" s="8">
        <v>14.162</v>
      </c>
      <c r="E22" s="8"/>
      <c r="F22" s="9"/>
    </row>
    <row r="23" spans="1:6" ht="15">
      <c r="A23" s="8"/>
      <c r="B23" s="8">
        <v>2</v>
      </c>
      <c r="C23" s="8" t="s">
        <v>69</v>
      </c>
      <c r="D23" s="8">
        <v>13.946</v>
      </c>
      <c r="E23" s="8">
        <f>AVERAGE(D22:D24)</f>
        <v>14.046999999999999</v>
      </c>
      <c r="F23" s="9">
        <f>STDEV(D22:D24)</f>
        <v>0.1086784247217456</v>
      </c>
    </row>
    <row r="24" spans="1:6" ht="15">
      <c r="A24" s="8"/>
      <c r="B24" s="8">
        <v>3</v>
      </c>
      <c r="C24" s="8" t="s">
        <v>70</v>
      </c>
      <c r="D24" s="8">
        <v>14.033</v>
      </c>
      <c r="E24" s="6"/>
      <c r="F24" s="8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5">
      <selection activeCell="N9" sqref="N9"/>
    </sheetView>
  </sheetViews>
  <sheetFormatPr defaultColWidth="9.140625" defaultRowHeight="15"/>
  <cols>
    <col min="7" max="7" width="6.00390625" style="0" customWidth="1"/>
    <col min="8" max="8" width="2.57421875" style="0" customWidth="1"/>
  </cols>
  <sheetData>
    <row r="1" spans="1:5" ht="15">
      <c r="A1" s="14" t="s">
        <v>80</v>
      </c>
      <c r="B1" s="14"/>
      <c r="C1" s="14"/>
      <c r="D1" s="14"/>
      <c r="E1" s="14"/>
    </row>
    <row r="3" spans="1:2" ht="15">
      <c r="A3" t="s">
        <v>79</v>
      </c>
      <c r="B3" t="s">
        <v>71</v>
      </c>
    </row>
    <row r="4" spans="2:5" ht="15">
      <c r="B4" t="s">
        <v>72</v>
      </c>
      <c r="E4" t="s">
        <v>73</v>
      </c>
    </row>
    <row r="5" spans="1:9" ht="15">
      <c r="A5" s="8" t="s">
        <v>74</v>
      </c>
      <c r="B5" s="8" t="s">
        <v>75</v>
      </c>
      <c r="C5" s="8" t="s">
        <v>76</v>
      </c>
      <c r="D5" s="8" t="s">
        <v>77</v>
      </c>
      <c r="E5" s="8" t="s">
        <v>78</v>
      </c>
      <c r="G5" s="12" t="s">
        <v>44</v>
      </c>
      <c r="H5" s="12" t="s">
        <v>87</v>
      </c>
      <c r="I5" t="s">
        <v>86</v>
      </c>
    </row>
    <row r="6" spans="1:9" ht="15">
      <c r="A6" s="8" t="s">
        <v>44</v>
      </c>
      <c r="B6" s="8">
        <v>0.742</v>
      </c>
      <c r="C6" s="8">
        <f>(B6-0.00385)/0.00931</f>
        <v>79.28571428571428</v>
      </c>
      <c r="D6" s="8">
        <f>AVERAGE(C6:C8)</f>
        <v>78.85606874328677</v>
      </c>
      <c r="E6" s="8">
        <f>STDEV(C6:C8)</f>
        <v>0.4296455424304145</v>
      </c>
      <c r="G6" t="s">
        <v>88</v>
      </c>
      <c r="H6" t="s">
        <v>87</v>
      </c>
      <c r="I6" t="s">
        <v>89</v>
      </c>
    </row>
    <row r="7" spans="1:9" ht="15">
      <c r="A7" s="8"/>
      <c r="B7" s="8">
        <v>0.738</v>
      </c>
      <c r="C7" s="8">
        <f aca="true" t="shared" si="0" ref="C7:C26">(B7-0.00385)/0.00931</f>
        <v>78.85606874328678</v>
      </c>
      <c r="D7" s="8"/>
      <c r="E7" s="8"/>
      <c r="G7" t="s">
        <v>52</v>
      </c>
      <c r="H7" t="s">
        <v>87</v>
      </c>
      <c r="I7" t="s">
        <v>90</v>
      </c>
    </row>
    <row r="8" spans="1:9" ht="15">
      <c r="A8" s="8"/>
      <c r="B8" s="8">
        <v>0.734</v>
      </c>
      <c r="C8" s="8">
        <f t="shared" si="0"/>
        <v>78.42642320085928</v>
      </c>
      <c r="D8" s="8"/>
      <c r="E8" s="8"/>
      <c r="G8" t="s">
        <v>56</v>
      </c>
      <c r="H8" t="s">
        <v>87</v>
      </c>
      <c r="I8" t="s">
        <v>91</v>
      </c>
    </row>
    <row r="9" spans="1:9" ht="15">
      <c r="A9" s="8" t="s">
        <v>48</v>
      </c>
      <c r="B9" s="8">
        <v>0.75</v>
      </c>
      <c r="C9" s="8">
        <f t="shared" si="0"/>
        <v>80.14500537056928</v>
      </c>
      <c r="D9" s="8">
        <f>AVERAGE(C9:C11)</f>
        <v>80.53884711779448</v>
      </c>
      <c r="E9" s="8">
        <f>STDEV(C9:C11)</f>
        <v>0.4340979467602749</v>
      </c>
      <c r="G9" t="s">
        <v>60</v>
      </c>
      <c r="H9" t="s">
        <v>87</v>
      </c>
      <c r="I9" t="s">
        <v>92</v>
      </c>
    </row>
    <row r="10" spans="1:9" ht="15">
      <c r="A10" s="8"/>
      <c r="B10" s="8">
        <v>0.753</v>
      </c>
      <c r="C10" s="8">
        <f t="shared" si="0"/>
        <v>80.46723952738989</v>
      </c>
      <c r="D10" s="8"/>
      <c r="E10" s="8"/>
      <c r="G10" t="s">
        <v>64</v>
      </c>
      <c r="H10" t="s">
        <v>87</v>
      </c>
      <c r="I10" t="s">
        <v>93</v>
      </c>
    </row>
    <row r="11" spans="1:9" ht="15">
      <c r="A11" s="8"/>
      <c r="B11" s="8">
        <v>0.758</v>
      </c>
      <c r="C11" s="8">
        <f t="shared" si="0"/>
        <v>81.00429645542427</v>
      </c>
      <c r="D11" s="8"/>
      <c r="E11" s="8"/>
      <c r="G11" t="s">
        <v>68</v>
      </c>
      <c r="H11" t="s">
        <v>87</v>
      </c>
      <c r="I11" t="s">
        <v>94</v>
      </c>
    </row>
    <row r="12" spans="1:12" ht="15">
      <c r="A12" s="8" t="s">
        <v>52</v>
      </c>
      <c r="B12" s="8">
        <v>0.33</v>
      </c>
      <c r="C12" s="8">
        <f aca="true" t="shared" si="1" ref="C12:C17">(B12-0.00385)/0.00931</f>
        <v>35.03222341568206</v>
      </c>
      <c r="D12" s="8">
        <f>AVERAGE(C12:C14)</f>
        <v>34.99641962047977</v>
      </c>
      <c r="E12" s="8">
        <f>STDEV(C12:C14)</f>
        <v>0.27031272593102357</v>
      </c>
      <c r="H12" s="8"/>
      <c r="I12" s="8"/>
      <c r="J12" s="8"/>
      <c r="K12" s="8"/>
      <c r="L12" s="8"/>
    </row>
    <row r="13" spans="1:12" ht="15">
      <c r="A13" s="8"/>
      <c r="B13" s="8">
        <v>0.327</v>
      </c>
      <c r="C13" s="8">
        <f t="shared" si="1"/>
        <v>34.709989258861434</v>
      </c>
      <c r="D13" s="8"/>
      <c r="E13" s="8"/>
      <c r="H13" s="8"/>
      <c r="I13" s="8"/>
      <c r="J13" s="8"/>
      <c r="K13" s="8"/>
      <c r="L13" s="8"/>
    </row>
    <row r="14" spans="1:12" ht="15">
      <c r="A14" s="8"/>
      <c r="B14" s="8">
        <v>0.332</v>
      </c>
      <c r="C14" s="8">
        <f t="shared" si="1"/>
        <v>35.24704618689581</v>
      </c>
      <c r="D14" s="8"/>
      <c r="E14" s="8"/>
      <c r="H14" s="8"/>
      <c r="I14" s="8"/>
      <c r="J14" s="8"/>
      <c r="K14" s="8"/>
      <c r="L14" s="8"/>
    </row>
    <row r="15" spans="1:5" ht="15">
      <c r="A15" s="8" t="s">
        <v>56</v>
      </c>
      <c r="B15" s="8">
        <v>0.336</v>
      </c>
      <c r="C15" s="8">
        <f t="shared" si="1"/>
        <v>35.67669172932331</v>
      </c>
      <c r="D15" s="8">
        <f>AVERAGE(C15:C17)</f>
        <v>35.53347654851414</v>
      </c>
      <c r="E15" s="8">
        <f>STDEV(C15:C17)</f>
        <v>0.16407360168119905</v>
      </c>
    </row>
    <row r="16" spans="1:5" ht="15">
      <c r="A16" s="8"/>
      <c r="B16" s="8">
        <v>0.333</v>
      </c>
      <c r="C16" s="8">
        <f t="shared" si="1"/>
        <v>35.35445757250268</v>
      </c>
      <c r="D16" s="8"/>
      <c r="E16" s="8"/>
    </row>
    <row r="17" spans="1:5" ht="15">
      <c r="A17" s="8"/>
      <c r="B17" s="8">
        <v>0.335</v>
      </c>
      <c r="C17" s="8">
        <f t="shared" si="1"/>
        <v>35.56928034371643</v>
      </c>
      <c r="D17" s="8"/>
      <c r="E17" s="8"/>
    </row>
    <row r="18" spans="1:5" ht="15">
      <c r="A18" s="8" t="s">
        <v>60</v>
      </c>
      <c r="B18" s="8">
        <v>0.21</v>
      </c>
      <c r="C18" s="8">
        <f t="shared" si="0"/>
        <v>22.142857142857142</v>
      </c>
      <c r="D18" s="8">
        <f>AVERAGE(C18:C20)</f>
        <v>22.42928750447547</v>
      </c>
      <c r="E18" s="8">
        <f>STDEV(C18:C20)</f>
        <v>0.27031272593165445</v>
      </c>
    </row>
    <row r="19" spans="1:5" ht="15">
      <c r="A19" s="8"/>
      <c r="B19" s="8">
        <v>0.213</v>
      </c>
      <c r="C19" s="8">
        <f t="shared" si="0"/>
        <v>22.465091299677766</v>
      </c>
      <c r="D19" s="8"/>
      <c r="E19" s="8"/>
    </row>
    <row r="20" spans="1:5" ht="15">
      <c r="A20" s="8"/>
      <c r="B20" s="8">
        <v>0.215</v>
      </c>
      <c r="C20" s="8">
        <f t="shared" si="0"/>
        <v>22.679914070891513</v>
      </c>
      <c r="D20" s="8"/>
      <c r="E20" s="8"/>
    </row>
    <row r="21" spans="1:5" ht="15">
      <c r="A21" s="8" t="s">
        <v>64</v>
      </c>
      <c r="B21" s="8">
        <v>0.25</v>
      </c>
      <c r="C21" s="8">
        <f t="shared" si="0"/>
        <v>26.439312567132117</v>
      </c>
      <c r="D21" s="8">
        <f>AVERAGE(C21:C23)</f>
        <v>26.83315431435732</v>
      </c>
      <c r="E21" s="8">
        <f>STDEV(C21:C23)</f>
        <v>0.3772163892892917</v>
      </c>
    </row>
    <row r="22" spans="1:5" ht="15">
      <c r="A22" s="8"/>
      <c r="B22" s="8">
        <v>0.254</v>
      </c>
      <c r="C22" s="8">
        <f t="shared" si="0"/>
        <v>26.86895810955961</v>
      </c>
      <c r="D22" s="8"/>
      <c r="E22" s="8"/>
    </row>
    <row r="23" spans="1:5" ht="15">
      <c r="A23" s="8"/>
      <c r="B23" s="8">
        <v>0.257</v>
      </c>
      <c r="C23" s="8">
        <f t="shared" si="0"/>
        <v>27.191192266380234</v>
      </c>
      <c r="D23" s="8"/>
      <c r="E23" s="8"/>
    </row>
    <row r="24" spans="1:5" ht="15">
      <c r="A24" s="8" t="s">
        <v>68</v>
      </c>
      <c r="B24" s="8">
        <v>0.29</v>
      </c>
      <c r="C24" s="8">
        <f t="shared" si="0"/>
        <v>30.735767991407084</v>
      </c>
      <c r="D24" s="8">
        <f>AVERAGE(C24:C26)</f>
        <v>30.98639455782312</v>
      </c>
      <c r="E24" s="8">
        <f>STDEV(C24:C26)</f>
        <v>0.2703127259314442</v>
      </c>
    </row>
    <row r="25" spans="1:5" ht="15">
      <c r="A25" s="8"/>
      <c r="B25" s="8">
        <v>0.292</v>
      </c>
      <c r="C25" s="8">
        <f t="shared" si="0"/>
        <v>30.95059076262083</v>
      </c>
      <c r="D25" s="8"/>
      <c r="E25" s="8"/>
    </row>
    <row r="26" spans="1:5" ht="15">
      <c r="A26" s="8"/>
      <c r="B26" s="8">
        <v>0.295</v>
      </c>
      <c r="C26" s="8">
        <f t="shared" si="0"/>
        <v>31.272824919441454</v>
      </c>
      <c r="D26" s="8"/>
      <c r="E26" s="8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4"/>
  <sheetViews>
    <sheetView zoomScale="67" zoomScaleNormal="67" zoomScalePageLayoutView="0" workbookViewId="0" topLeftCell="A1">
      <selection activeCell="N67" sqref="N67"/>
    </sheetView>
  </sheetViews>
  <sheetFormatPr defaultColWidth="9.140625" defaultRowHeight="15"/>
  <cols>
    <col min="1" max="1" width="13.140625" style="0" customWidth="1"/>
    <col min="2" max="2" width="11.7109375" style="0" customWidth="1"/>
    <col min="3" max="3" width="12.00390625" style="0" customWidth="1"/>
    <col min="6" max="6" width="12.28125" style="0" customWidth="1"/>
    <col min="8" max="8" width="11.00390625" style="0" customWidth="1"/>
    <col min="9" max="9" width="9.7109375" style="0" customWidth="1"/>
  </cols>
  <sheetData>
    <row r="1" spans="1:20" ht="15">
      <c r="A1" s="16" t="s">
        <v>20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5">
      <c r="A2" t="s">
        <v>14</v>
      </c>
      <c r="H2" s="17" t="s">
        <v>17</v>
      </c>
      <c r="I2" s="15"/>
      <c r="J2" s="15"/>
      <c r="K2" s="15"/>
      <c r="L2" s="15"/>
      <c r="M2" s="15"/>
      <c r="O2" s="15" t="s">
        <v>18</v>
      </c>
      <c r="P2" s="15"/>
      <c r="Q2" s="15"/>
      <c r="R2" s="15"/>
      <c r="S2" s="15"/>
      <c r="T2" s="15"/>
    </row>
    <row r="3" spans="1:20" ht="15">
      <c r="A3" t="s">
        <v>19</v>
      </c>
      <c r="B3" s="2" t="s">
        <v>13</v>
      </c>
      <c r="C3" t="s">
        <v>4</v>
      </c>
      <c r="D3" t="s">
        <v>1</v>
      </c>
      <c r="E3" t="s">
        <v>22</v>
      </c>
      <c r="F3" t="s">
        <v>3</v>
      </c>
      <c r="H3" t="s">
        <v>19</v>
      </c>
      <c r="I3" s="2" t="s">
        <v>13</v>
      </c>
      <c r="J3" t="s">
        <v>4</v>
      </c>
      <c r="K3" t="s">
        <v>1</v>
      </c>
      <c r="L3" t="s">
        <v>22</v>
      </c>
      <c r="M3" t="s">
        <v>3</v>
      </c>
      <c r="O3" s="2" t="s">
        <v>19</v>
      </c>
      <c r="P3" s="2" t="s">
        <v>13</v>
      </c>
      <c r="Q3" t="s">
        <v>23</v>
      </c>
      <c r="R3" t="s">
        <v>1</v>
      </c>
      <c r="S3" t="s">
        <v>22</v>
      </c>
      <c r="T3" t="s">
        <v>3</v>
      </c>
    </row>
    <row r="4" spans="1:20" ht="15">
      <c r="A4" s="2">
        <v>5000</v>
      </c>
      <c r="B4">
        <v>0.152</v>
      </c>
      <c r="C4">
        <v>0.15</v>
      </c>
      <c r="D4" s="1">
        <v>0.08033333333333333</v>
      </c>
      <c r="E4" s="2">
        <v>0.055</v>
      </c>
      <c r="F4">
        <f aca="true" t="shared" si="0" ref="F4:F11">(C4-E4)/(D4-E4)*100</f>
        <v>375.0000000000001</v>
      </c>
      <c r="H4" s="2">
        <v>5000</v>
      </c>
      <c r="I4">
        <v>0.177</v>
      </c>
      <c r="J4">
        <v>0.176</v>
      </c>
      <c r="K4" s="1">
        <v>0.08033333333333333</v>
      </c>
      <c r="L4" s="2">
        <v>0.055</v>
      </c>
      <c r="M4">
        <f aca="true" t="shared" si="1" ref="M4:M11">(J4-L4)/(K4-L4)*100</f>
        <v>477.6315789473686</v>
      </c>
      <c r="O4" s="2">
        <v>5000</v>
      </c>
      <c r="P4">
        <v>0.173</v>
      </c>
      <c r="Q4">
        <v>0.173</v>
      </c>
      <c r="R4" s="1">
        <v>0.08033333333333333</v>
      </c>
      <c r="S4" s="2">
        <v>0.055</v>
      </c>
      <c r="T4">
        <f aca="true" t="shared" si="2" ref="T4:T11">(Q4-S4)/(R4-S4)*100</f>
        <v>465.78947368421063</v>
      </c>
    </row>
    <row r="5" spans="1:20" ht="15">
      <c r="A5" s="2">
        <f aca="true" t="shared" si="3" ref="A5:A11">A4/2</f>
        <v>2500</v>
      </c>
      <c r="B5">
        <v>0.134</v>
      </c>
      <c r="C5">
        <v>0.13</v>
      </c>
      <c r="D5" s="1">
        <v>0.08033333333333333</v>
      </c>
      <c r="E5" s="2">
        <v>0.055</v>
      </c>
      <c r="F5">
        <f t="shared" si="0"/>
        <v>296.0526315789475</v>
      </c>
      <c r="H5" s="2">
        <f aca="true" t="shared" si="4" ref="H5:H11">H4/2</f>
        <v>2500</v>
      </c>
      <c r="I5">
        <v>0.135</v>
      </c>
      <c r="J5">
        <v>0.134</v>
      </c>
      <c r="K5" s="1">
        <v>0.08033333333333333</v>
      </c>
      <c r="L5" s="2">
        <v>0.055</v>
      </c>
      <c r="M5">
        <f t="shared" si="1"/>
        <v>311.84210526315803</v>
      </c>
      <c r="O5" s="2">
        <f aca="true" t="shared" si="5" ref="O5:O11">O4/2</f>
        <v>2500</v>
      </c>
      <c r="P5">
        <v>0.131</v>
      </c>
      <c r="Q5">
        <v>0.125</v>
      </c>
      <c r="R5" s="1">
        <v>0.08033333333333333</v>
      </c>
      <c r="S5" s="2">
        <v>0.055</v>
      </c>
      <c r="T5">
        <f t="shared" si="2"/>
        <v>276.31578947368433</v>
      </c>
    </row>
    <row r="6" spans="1:20" ht="15">
      <c r="A6" s="2">
        <f t="shared" si="3"/>
        <v>1250</v>
      </c>
      <c r="B6">
        <v>0.119</v>
      </c>
      <c r="C6">
        <v>0.107</v>
      </c>
      <c r="D6" s="1">
        <v>0.08033333333333333</v>
      </c>
      <c r="E6" s="2">
        <v>0.055</v>
      </c>
      <c r="F6">
        <f t="shared" si="0"/>
        <v>205.2631578947369</v>
      </c>
      <c r="H6" s="2">
        <f t="shared" si="4"/>
        <v>1250</v>
      </c>
      <c r="I6">
        <v>0.119</v>
      </c>
      <c r="J6">
        <v>0.112</v>
      </c>
      <c r="K6" s="1">
        <v>0.08033333333333333</v>
      </c>
      <c r="L6" s="2">
        <v>0.055</v>
      </c>
      <c r="M6">
        <f t="shared" si="1"/>
        <v>225.00000000000009</v>
      </c>
      <c r="O6" s="2">
        <f t="shared" si="5"/>
        <v>1250</v>
      </c>
      <c r="P6">
        <v>0.118</v>
      </c>
      <c r="Q6">
        <v>0.114</v>
      </c>
      <c r="R6" s="1">
        <v>0.08033333333333333</v>
      </c>
      <c r="S6" s="2">
        <v>0.055</v>
      </c>
      <c r="T6">
        <f t="shared" si="2"/>
        <v>232.89473684210535</v>
      </c>
    </row>
    <row r="7" spans="1:20" ht="15">
      <c r="A7" s="2">
        <f t="shared" si="3"/>
        <v>625</v>
      </c>
      <c r="B7">
        <v>0.1</v>
      </c>
      <c r="C7">
        <v>0.089</v>
      </c>
      <c r="D7" s="1">
        <v>0.08033333333333333</v>
      </c>
      <c r="E7" s="2">
        <v>0.055</v>
      </c>
      <c r="F7">
        <f t="shared" si="0"/>
        <v>134.21052631578948</v>
      </c>
      <c r="H7" s="2">
        <f t="shared" si="4"/>
        <v>625</v>
      </c>
      <c r="I7">
        <v>0.104</v>
      </c>
      <c r="J7">
        <v>0.094</v>
      </c>
      <c r="K7" s="1">
        <v>0.08033333333333333</v>
      </c>
      <c r="L7" s="2">
        <v>0.055</v>
      </c>
      <c r="M7">
        <f t="shared" si="1"/>
        <v>153.9473684210527</v>
      </c>
      <c r="O7" s="2">
        <f t="shared" si="5"/>
        <v>625</v>
      </c>
      <c r="P7">
        <v>0.103</v>
      </c>
      <c r="Q7">
        <v>0.093</v>
      </c>
      <c r="R7" s="1">
        <v>0.08033333333333333</v>
      </c>
      <c r="S7" s="2">
        <v>0.055</v>
      </c>
      <c r="T7">
        <f t="shared" si="2"/>
        <v>150.00000000000006</v>
      </c>
    </row>
    <row r="8" spans="1:20" ht="15">
      <c r="A8" s="2">
        <f t="shared" si="3"/>
        <v>312.5</v>
      </c>
      <c r="B8">
        <v>0.102</v>
      </c>
      <c r="C8">
        <v>0.092</v>
      </c>
      <c r="D8" s="1">
        <v>0.08033333333333333</v>
      </c>
      <c r="E8" s="2">
        <v>0.055</v>
      </c>
      <c r="F8">
        <f t="shared" si="0"/>
        <v>146.0526315789474</v>
      </c>
      <c r="H8" s="2">
        <f t="shared" si="4"/>
        <v>312.5</v>
      </c>
      <c r="I8">
        <v>0.101</v>
      </c>
      <c r="J8">
        <v>0.091</v>
      </c>
      <c r="K8" s="1">
        <v>0.08033333333333333</v>
      </c>
      <c r="L8" s="2">
        <v>0.055</v>
      </c>
      <c r="M8">
        <f t="shared" si="1"/>
        <v>142.10526315789477</v>
      </c>
      <c r="O8" s="2">
        <f t="shared" si="5"/>
        <v>312.5</v>
      </c>
      <c r="P8">
        <v>0.113</v>
      </c>
      <c r="Q8">
        <v>0.097</v>
      </c>
      <c r="R8" s="1">
        <v>0.08033333333333333</v>
      </c>
      <c r="S8" s="2">
        <v>0.055</v>
      </c>
      <c r="T8">
        <f t="shared" si="2"/>
        <v>165.78947368421058</v>
      </c>
    </row>
    <row r="9" spans="1:20" ht="15">
      <c r="A9" s="2">
        <f t="shared" si="3"/>
        <v>156.25</v>
      </c>
      <c r="B9">
        <v>0.088</v>
      </c>
      <c r="C9">
        <v>0.071</v>
      </c>
      <c r="D9" s="1">
        <v>0.08033333333333333</v>
      </c>
      <c r="E9" s="2">
        <v>0.055</v>
      </c>
      <c r="F9">
        <f t="shared" si="0"/>
        <v>63.1578947368421</v>
      </c>
      <c r="H9" s="2">
        <f t="shared" si="4"/>
        <v>156.25</v>
      </c>
      <c r="I9">
        <v>0.09</v>
      </c>
      <c r="J9">
        <v>0.077</v>
      </c>
      <c r="K9" s="1">
        <v>0.08033333333333333</v>
      </c>
      <c r="L9" s="2">
        <v>0.055</v>
      </c>
      <c r="M9">
        <f t="shared" si="1"/>
        <v>86.84210526315792</v>
      </c>
      <c r="O9" s="2">
        <f t="shared" si="5"/>
        <v>156.25</v>
      </c>
      <c r="P9">
        <v>0.091</v>
      </c>
      <c r="Q9">
        <v>0.08</v>
      </c>
      <c r="R9" s="1">
        <v>0.08033333333333333</v>
      </c>
      <c r="S9" s="2">
        <v>0.055</v>
      </c>
      <c r="T9">
        <f t="shared" si="2"/>
        <v>98.68421052631582</v>
      </c>
    </row>
    <row r="10" spans="1:20" ht="15">
      <c r="A10" s="2">
        <f t="shared" si="3"/>
        <v>78.125</v>
      </c>
      <c r="B10">
        <v>0.092</v>
      </c>
      <c r="C10">
        <v>0.074</v>
      </c>
      <c r="D10" s="1">
        <v>0.08033333333333333</v>
      </c>
      <c r="E10" s="2">
        <v>0.055</v>
      </c>
      <c r="F10">
        <f t="shared" si="0"/>
        <v>75.00000000000001</v>
      </c>
      <c r="H10" s="2">
        <f t="shared" si="4"/>
        <v>78.125</v>
      </c>
      <c r="I10">
        <v>0.085</v>
      </c>
      <c r="J10">
        <v>0.07</v>
      </c>
      <c r="K10" s="1">
        <v>0.08033333333333333</v>
      </c>
      <c r="L10" s="2">
        <v>0.055</v>
      </c>
      <c r="M10">
        <f t="shared" si="1"/>
        <v>59.210526315789515</v>
      </c>
      <c r="O10" s="2">
        <f t="shared" si="5"/>
        <v>78.125</v>
      </c>
      <c r="P10">
        <v>0.087</v>
      </c>
      <c r="Q10">
        <v>0.071</v>
      </c>
      <c r="R10" s="1">
        <v>0.08033333333333333</v>
      </c>
      <c r="S10" s="2">
        <v>0.055</v>
      </c>
      <c r="T10">
        <f t="shared" si="2"/>
        <v>63.1578947368421</v>
      </c>
    </row>
    <row r="11" spans="1:20" ht="15">
      <c r="A11" s="2">
        <f t="shared" si="3"/>
        <v>39.0625</v>
      </c>
      <c r="B11">
        <v>0.089</v>
      </c>
      <c r="C11">
        <v>0.076</v>
      </c>
      <c r="D11" s="1">
        <v>0.08033333333333333</v>
      </c>
      <c r="E11" s="2">
        <v>0.055</v>
      </c>
      <c r="F11">
        <f t="shared" si="0"/>
        <v>82.89473684210527</v>
      </c>
      <c r="H11" s="2">
        <f t="shared" si="4"/>
        <v>39.0625</v>
      </c>
      <c r="I11">
        <v>0.09</v>
      </c>
      <c r="J11">
        <v>0.081</v>
      </c>
      <c r="K11" s="1">
        <v>0.08033333333333333</v>
      </c>
      <c r="L11" s="2">
        <v>0.055</v>
      </c>
      <c r="M11">
        <f t="shared" si="1"/>
        <v>102.63157894736845</v>
      </c>
      <c r="O11" s="2">
        <f t="shared" si="5"/>
        <v>39.0625</v>
      </c>
      <c r="P11">
        <v>0.094</v>
      </c>
      <c r="Q11">
        <v>0.083</v>
      </c>
      <c r="R11" s="1">
        <v>0.08033333333333333</v>
      </c>
      <c r="S11" s="2">
        <v>0.055</v>
      </c>
      <c r="T11">
        <f t="shared" si="2"/>
        <v>110.52631578947374</v>
      </c>
    </row>
    <row r="13" spans="1:20" ht="15">
      <c r="A13" s="16" t="s">
        <v>25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20" ht="15">
      <c r="A14" t="s">
        <v>14</v>
      </c>
      <c r="F14" t="s">
        <v>17</v>
      </c>
      <c r="K14" t="s">
        <v>18</v>
      </c>
      <c r="O14" s="15" t="s">
        <v>27</v>
      </c>
      <c r="P14" s="15"/>
      <c r="Q14" s="15"/>
      <c r="R14" s="15"/>
      <c r="S14" s="15"/>
      <c r="T14" s="15"/>
    </row>
    <row r="15" spans="1:20" ht="15">
      <c r="A15" t="s">
        <v>19</v>
      </c>
      <c r="B15" t="s">
        <v>26</v>
      </c>
      <c r="C15" t="s">
        <v>4</v>
      </c>
      <c r="D15" t="s">
        <v>1</v>
      </c>
      <c r="E15" t="s">
        <v>22</v>
      </c>
      <c r="F15" t="s">
        <v>3</v>
      </c>
      <c r="H15" t="s">
        <v>19</v>
      </c>
      <c r="I15" t="s">
        <v>21</v>
      </c>
      <c r="J15" t="s">
        <v>4</v>
      </c>
      <c r="K15" t="s">
        <v>1</v>
      </c>
      <c r="L15" t="s">
        <v>22</v>
      </c>
      <c r="M15" t="s">
        <v>3</v>
      </c>
      <c r="O15" t="s">
        <v>19</v>
      </c>
      <c r="P15" t="s">
        <v>21</v>
      </c>
      <c r="Q15" t="s">
        <v>24</v>
      </c>
      <c r="R15" t="s">
        <v>1</v>
      </c>
      <c r="S15" t="s">
        <v>22</v>
      </c>
      <c r="T15" t="s">
        <v>3</v>
      </c>
    </row>
    <row r="16" spans="1:20" ht="15">
      <c r="A16" s="2">
        <v>5000</v>
      </c>
      <c r="B16">
        <v>0.097</v>
      </c>
      <c r="C16">
        <v>0.068</v>
      </c>
      <c r="D16" s="1">
        <v>0.08033333333333333</v>
      </c>
      <c r="E16" s="2">
        <v>0.055</v>
      </c>
      <c r="F16">
        <f aca="true" t="shared" si="6" ref="F16:F23">(C16-E16)/(D16-E16)*100</f>
        <v>51.31578947368425</v>
      </c>
      <c r="H16" s="2">
        <v>5000</v>
      </c>
      <c r="I16">
        <v>0.097</v>
      </c>
      <c r="J16">
        <v>0.067</v>
      </c>
      <c r="K16" s="1">
        <v>0.08033333333333333</v>
      </c>
      <c r="L16" s="2">
        <v>0.055</v>
      </c>
      <c r="M16">
        <f aca="true" t="shared" si="7" ref="M16:M23">(J16-L16)/(K16-L16)*100</f>
        <v>47.36842105263161</v>
      </c>
      <c r="O16" s="2">
        <v>5000</v>
      </c>
      <c r="P16">
        <v>0.099</v>
      </c>
      <c r="Q16">
        <v>0.064</v>
      </c>
      <c r="R16" s="1">
        <v>0.08033333333333333</v>
      </c>
      <c r="S16" s="2">
        <v>0.055</v>
      </c>
      <c r="T16">
        <f aca="true" t="shared" si="8" ref="T16:T23">(Q16-S16)/(R16-S16)*100</f>
        <v>35.5263157894737</v>
      </c>
    </row>
    <row r="17" spans="1:20" ht="15">
      <c r="A17" s="2">
        <f aca="true" t="shared" si="9" ref="A17:A23">A16/2</f>
        <v>2500</v>
      </c>
      <c r="B17">
        <v>0.162</v>
      </c>
      <c r="C17">
        <v>0.15</v>
      </c>
      <c r="D17" s="1">
        <v>0.08033333333333333</v>
      </c>
      <c r="E17" s="2">
        <v>0.055</v>
      </c>
      <c r="F17">
        <f t="shared" si="6"/>
        <v>375.0000000000001</v>
      </c>
      <c r="H17" s="2">
        <f aca="true" t="shared" si="10" ref="H17:H23">H16/2</f>
        <v>2500</v>
      </c>
      <c r="I17">
        <v>0.162</v>
      </c>
      <c r="J17">
        <v>0.139</v>
      </c>
      <c r="K17" s="1">
        <v>0.08033333333333333</v>
      </c>
      <c r="L17" s="2">
        <v>0.055</v>
      </c>
      <c r="M17">
        <f t="shared" si="7"/>
        <v>331.57894736842127</v>
      </c>
      <c r="O17" s="2">
        <f aca="true" t="shared" si="11" ref="O17:O22">O16/2</f>
        <v>2500</v>
      </c>
      <c r="P17">
        <v>0.157</v>
      </c>
      <c r="Q17">
        <v>0.144</v>
      </c>
      <c r="R17" s="1">
        <v>0.08033333333333333</v>
      </c>
      <c r="S17" s="2">
        <v>0.055</v>
      </c>
      <c r="T17">
        <f t="shared" si="8"/>
        <v>351.3157894736843</v>
      </c>
    </row>
    <row r="18" spans="1:20" ht="15">
      <c r="A18" s="2">
        <f t="shared" si="9"/>
        <v>1250</v>
      </c>
      <c r="B18">
        <v>0.132</v>
      </c>
      <c r="C18">
        <v>0.116</v>
      </c>
      <c r="D18" s="1">
        <v>0.08033333333333333</v>
      </c>
      <c r="E18" s="2">
        <v>0.055</v>
      </c>
      <c r="F18">
        <f t="shared" si="6"/>
        <v>240.78947368421063</v>
      </c>
      <c r="H18" s="2">
        <f t="shared" si="10"/>
        <v>1250</v>
      </c>
      <c r="I18">
        <v>0.132</v>
      </c>
      <c r="J18">
        <v>0.114</v>
      </c>
      <c r="K18" s="1">
        <v>0.08033333333333333</v>
      </c>
      <c r="L18" s="2">
        <v>0.055</v>
      </c>
      <c r="M18">
        <f t="shared" si="7"/>
        <v>232.89473684210535</v>
      </c>
      <c r="O18" s="2">
        <f t="shared" si="11"/>
        <v>1250</v>
      </c>
      <c r="P18">
        <v>0.13</v>
      </c>
      <c r="Q18">
        <v>0.117</v>
      </c>
      <c r="R18" s="1">
        <v>0.08033333333333333</v>
      </c>
      <c r="S18" s="2">
        <v>0.055</v>
      </c>
      <c r="T18">
        <f t="shared" si="8"/>
        <v>244.73684210526326</v>
      </c>
    </row>
    <row r="19" spans="1:20" ht="15">
      <c r="A19" s="2">
        <f t="shared" si="9"/>
        <v>625</v>
      </c>
      <c r="B19">
        <v>0.113</v>
      </c>
      <c r="C19">
        <v>0.091</v>
      </c>
      <c r="D19" s="1">
        <v>0.08033333333333333</v>
      </c>
      <c r="E19" s="2">
        <v>0.055</v>
      </c>
      <c r="F19">
        <f t="shared" si="6"/>
        <v>142.10526315789477</v>
      </c>
      <c r="H19" s="2">
        <f t="shared" si="10"/>
        <v>625</v>
      </c>
      <c r="I19">
        <v>0.113</v>
      </c>
      <c r="J19">
        <v>0.127</v>
      </c>
      <c r="K19" s="1">
        <v>0.08033333333333333</v>
      </c>
      <c r="L19" s="2">
        <v>0.055</v>
      </c>
      <c r="M19">
        <f t="shared" si="7"/>
        <v>284.2105263157896</v>
      </c>
      <c r="O19" s="2">
        <f t="shared" si="11"/>
        <v>625</v>
      </c>
      <c r="P19">
        <v>0.112</v>
      </c>
      <c r="Q19">
        <v>0.082</v>
      </c>
      <c r="R19" s="1">
        <v>0.08033333333333333</v>
      </c>
      <c r="S19" s="2">
        <v>0.055</v>
      </c>
      <c r="T19">
        <f t="shared" si="8"/>
        <v>106.57894736842111</v>
      </c>
    </row>
    <row r="20" spans="1:20" ht="15">
      <c r="A20" s="2">
        <f t="shared" si="9"/>
        <v>312.5</v>
      </c>
      <c r="B20">
        <v>0.123</v>
      </c>
      <c r="C20">
        <v>0.095</v>
      </c>
      <c r="D20" s="1">
        <v>0.08033333333333333</v>
      </c>
      <c r="E20" s="2">
        <v>0.055</v>
      </c>
      <c r="F20">
        <f t="shared" si="6"/>
        <v>157.89473684210532</v>
      </c>
      <c r="H20" s="2">
        <f t="shared" si="10"/>
        <v>312.5</v>
      </c>
      <c r="I20">
        <v>0.123</v>
      </c>
      <c r="J20">
        <v>0.094</v>
      </c>
      <c r="K20" s="1">
        <v>0.08033333333333333</v>
      </c>
      <c r="L20" s="2">
        <v>0.055</v>
      </c>
      <c r="M20">
        <f t="shared" si="7"/>
        <v>153.9473684210527</v>
      </c>
      <c r="O20" s="2">
        <f t="shared" si="11"/>
        <v>312.5</v>
      </c>
      <c r="P20">
        <v>0.11</v>
      </c>
      <c r="Q20">
        <v>0.086</v>
      </c>
      <c r="R20" s="1">
        <v>0.08033333333333333</v>
      </c>
      <c r="S20" s="2">
        <v>0.055</v>
      </c>
      <c r="T20">
        <f t="shared" si="8"/>
        <v>122.36842105263159</v>
      </c>
    </row>
    <row r="21" spans="1:20" ht="15">
      <c r="A21" s="2">
        <f t="shared" si="9"/>
        <v>156.25</v>
      </c>
      <c r="B21">
        <v>0.096</v>
      </c>
      <c r="C21">
        <v>0.074</v>
      </c>
      <c r="D21" s="1">
        <v>0.08033333333333333</v>
      </c>
      <c r="E21" s="2">
        <v>0.055</v>
      </c>
      <c r="F21">
        <f t="shared" si="6"/>
        <v>75.00000000000001</v>
      </c>
      <c r="H21" s="2">
        <f t="shared" si="10"/>
        <v>156.25</v>
      </c>
      <c r="I21">
        <v>0.096</v>
      </c>
      <c r="J21">
        <v>0.088</v>
      </c>
      <c r="K21" s="1">
        <v>0.08033333333333333</v>
      </c>
      <c r="L21" s="2">
        <v>0.055</v>
      </c>
      <c r="M21">
        <f t="shared" si="7"/>
        <v>130.26315789473685</v>
      </c>
      <c r="O21" s="2">
        <f t="shared" si="11"/>
        <v>156.25</v>
      </c>
      <c r="P21">
        <v>0.109</v>
      </c>
      <c r="Q21">
        <v>0.083</v>
      </c>
      <c r="R21" s="1">
        <v>0.08033333333333333</v>
      </c>
      <c r="S21" s="2">
        <v>0.055</v>
      </c>
      <c r="T21">
        <f t="shared" si="8"/>
        <v>110.52631578947374</v>
      </c>
    </row>
    <row r="22" spans="1:20" ht="15">
      <c r="A22" s="2">
        <f t="shared" si="9"/>
        <v>78.125</v>
      </c>
      <c r="B22">
        <v>0.092</v>
      </c>
      <c r="C22">
        <v>0.073</v>
      </c>
      <c r="D22" s="1">
        <v>0.08033333333333333</v>
      </c>
      <c r="E22" s="2">
        <v>0.055</v>
      </c>
      <c r="F22">
        <f t="shared" si="6"/>
        <v>71.05263157894737</v>
      </c>
      <c r="H22" s="2">
        <f t="shared" si="10"/>
        <v>78.125</v>
      </c>
      <c r="I22">
        <v>0.092</v>
      </c>
      <c r="J22">
        <v>0.075</v>
      </c>
      <c r="K22" s="1">
        <v>0.08033333333333333</v>
      </c>
      <c r="L22" s="2">
        <v>0.055</v>
      </c>
      <c r="M22">
        <f t="shared" si="7"/>
        <v>78.94736842105264</v>
      </c>
      <c r="O22" s="2">
        <f t="shared" si="11"/>
        <v>78.125</v>
      </c>
      <c r="P22">
        <v>0.099</v>
      </c>
      <c r="Q22">
        <v>0.077</v>
      </c>
      <c r="R22" s="1">
        <v>0.08033333333333333</v>
      </c>
      <c r="S22" s="2">
        <v>0.055</v>
      </c>
      <c r="T22">
        <f t="shared" si="8"/>
        <v>86.84210526315792</v>
      </c>
    </row>
    <row r="23" spans="1:20" ht="15">
      <c r="A23" s="2">
        <f t="shared" si="9"/>
        <v>39.0625</v>
      </c>
      <c r="B23">
        <v>0.091</v>
      </c>
      <c r="C23">
        <v>0.072</v>
      </c>
      <c r="D23" s="1">
        <v>0.08033333333333333</v>
      </c>
      <c r="E23" s="2">
        <v>0.055</v>
      </c>
      <c r="F23">
        <f t="shared" si="6"/>
        <v>67.10526315789474</v>
      </c>
      <c r="H23" s="2">
        <f t="shared" si="10"/>
        <v>39.0625</v>
      </c>
      <c r="I23">
        <v>0.091</v>
      </c>
      <c r="J23">
        <v>0.071</v>
      </c>
      <c r="K23" s="1">
        <v>0.08033333333333333</v>
      </c>
      <c r="L23" s="2">
        <v>0.055</v>
      </c>
      <c r="M23">
        <f t="shared" si="7"/>
        <v>63.1578947368421</v>
      </c>
      <c r="O23" s="2">
        <f>O22/2</f>
        <v>39.0625</v>
      </c>
      <c r="P23">
        <v>0.096</v>
      </c>
      <c r="Q23">
        <v>0.072</v>
      </c>
      <c r="R23" s="1">
        <v>0.08033333333333333</v>
      </c>
      <c r="S23" s="2">
        <v>0.055</v>
      </c>
      <c r="T23">
        <f t="shared" si="8"/>
        <v>67.10526315789474</v>
      </c>
    </row>
    <row r="25" spans="1:20" ht="15">
      <c r="A25" s="16" t="s">
        <v>28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</row>
    <row r="26" spans="1:20" ht="15">
      <c r="A26" t="s">
        <v>19</v>
      </c>
      <c r="B26" t="s">
        <v>21</v>
      </c>
      <c r="C26" t="s">
        <v>4</v>
      </c>
      <c r="D26" t="s">
        <v>1</v>
      </c>
      <c r="E26" t="s">
        <v>22</v>
      </c>
      <c r="F26" t="s">
        <v>3</v>
      </c>
      <c r="H26" s="15" t="s">
        <v>29</v>
      </c>
      <c r="I26" s="15"/>
      <c r="J26" s="15"/>
      <c r="K26" s="15"/>
      <c r="L26" s="15"/>
      <c r="M26" s="15"/>
      <c r="O26" s="15" t="s">
        <v>7</v>
      </c>
      <c r="P26" s="15"/>
      <c r="Q26" s="15"/>
      <c r="R26" s="15"/>
      <c r="S26" s="15"/>
      <c r="T26" s="15"/>
    </row>
    <row r="27" spans="1:20" ht="15">
      <c r="A27" s="2">
        <v>5000</v>
      </c>
      <c r="B27">
        <v>0.108</v>
      </c>
      <c r="C27">
        <v>0.088</v>
      </c>
      <c r="D27" s="1">
        <v>0.08033333333333333</v>
      </c>
      <c r="E27" s="2">
        <v>0.055</v>
      </c>
      <c r="F27">
        <f aca="true" t="shared" si="12" ref="F27:F32">(C27-E27)/(D27-E27)*100</f>
        <v>130.26315789473685</v>
      </c>
      <c r="H27" t="s">
        <v>19</v>
      </c>
      <c r="I27" t="s">
        <v>30</v>
      </c>
      <c r="J27" t="s">
        <v>4</v>
      </c>
      <c r="K27" t="s">
        <v>1</v>
      </c>
      <c r="L27" t="s">
        <v>22</v>
      </c>
      <c r="M27" t="s">
        <v>3</v>
      </c>
      <c r="O27" t="s">
        <v>19</v>
      </c>
      <c r="R27" t="s">
        <v>1</v>
      </c>
      <c r="S27" t="s">
        <v>2</v>
      </c>
      <c r="T27" t="s">
        <v>3</v>
      </c>
    </row>
    <row r="28" spans="1:20" ht="15">
      <c r="A28" s="2">
        <f aca="true" t="shared" si="13" ref="A28:A34">A27/2</f>
        <v>2500</v>
      </c>
      <c r="B28">
        <v>0.099</v>
      </c>
      <c r="C28">
        <v>0.081</v>
      </c>
      <c r="D28" s="1">
        <v>0.08033333333333333</v>
      </c>
      <c r="E28" s="2">
        <v>0.055</v>
      </c>
      <c r="F28">
        <f t="shared" si="12"/>
        <v>102.63157894736845</v>
      </c>
      <c r="H28" s="2">
        <v>5000</v>
      </c>
      <c r="I28">
        <v>0.105</v>
      </c>
      <c r="J28">
        <v>0.088</v>
      </c>
      <c r="K28" s="1">
        <v>0.08033333333333333</v>
      </c>
      <c r="L28" s="2">
        <v>0.055</v>
      </c>
      <c r="M28">
        <f aca="true" t="shared" si="14" ref="M28:M33">(J28-L28)/(K28-L28)*100</f>
        <v>130.26315789473685</v>
      </c>
      <c r="O28" s="2">
        <v>5000</v>
      </c>
      <c r="Q28">
        <v>0.088</v>
      </c>
      <c r="R28" s="1">
        <v>0.08033333333333333</v>
      </c>
      <c r="S28" s="2">
        <v>0.055</v>
      </c>
      <c r="T28">
        <f aca="true" t="shared" si="15" ref="T28:T33">(Q28-S28)/(R28-S28)*100</f>
        <v>130.26315789473685</v>
      </c>
    </row>
    <row r="29" spans="1:20" ht="15">
      <c r="A29" s="2">
        <f t="shared" si="13"/>
        <v>1250</v>
      </c>
      <c r="B29">
        <v>0.105</v>
      </c>
      <c r="C29">
        <v>0.078</v>
      </c>
      <c r="D29" s="1">
        <v>0.08033333333333333</v>
      </c>
      <c r="E29" s="2">
        <v>0.055</v>
      </c>
      <c r="F29">
        <f t="shared" si="12"/>
        <v>90.78947368421055</v>
      </c>
      <c r="H29" s="2">
        <f aca="true" t="shared" si="16" ref="H29:H35">H28/2</f>
        <v>2500</v>
      </c>
      <c r="I29">
        <v>0.1</v>
      </c>
      <c r="J29">
        <v>0.083</v>
      </c>
      <c r="K29" s="1">
        <v>0.08033333333333333</v>
      </c>
      <c r="L29" s="2">
        <v>0.055</v>
      </c>
      <c r="M29">
        <f t="shared" si="14"/>
        <v>110.52631578947374</v>
      </c>
      <c r="O29" s="2">
        <f aca="true" t="shared" si="17" ref="O29:O35">O28/2</f>
        <v>2500</v>
      </c>
      <c r="Q29">
        <v>0.073</v>
      </c>
      <c r="R29" s="1">
        <v>0.08033333333333333</v>
      </c>
      <c r="S29" s="2">
        <v>0.055</v>
      </c>
      <c r="T29">
        <f t="shared" si="15"/>
        <v>71.05263157894737</v>
      </c>
    </row>
    <row r="30" spans="1:20" ht="15">
      <c r="A30" s="2">
        <f t="shared" si="13"/>
        <v>625</v>
      </c>
      <c r="B30">
        <v>0.081</v>
      </c>
      <c r="C30">
        <v>0.056</v>
      </c>
      <c r="D30" s="1">
        <v>0.08033333333333333</v>
      </c>
      <c r="E30" s="2">
        <v>0.055</v>
      </c>
      <c r="F30">
        <f t="shared" si="12"/>
        <v>3.9473684210526363</v>
      </c>
      <c r="H30" s="2">
        <f t="shared" si="16"/>
        <v>1250</v>
      </c>
      <c r="I30">
        <v>0.093</v>
      </c>
      <c r="J30">
        <v>0.071</v>
      </c>
      <c r="K30" s="1">
        <v>0.08033333333333333</v>
      </c>
      <c r="L30" s="2">
        <v>0.055</v>
      </c>
      <c r="M30">
        <f t="shared" si="14"/>
        <v>63.1578947368421</v>
      </c>
      <c r="O30" s="2">
        <f t="shared" si="17"/>
        <v>1250</v>
      </c>
      <c r="Q30">
        <v>0.069</v>
      </c>
      <c r="R30" s="1">
        <v>0.08033333333333333</v>
      </c>
      <c r="S30" s="2">
        <v>0.055</v>
      </c>
      <c r="T30">
        <f t="shared" si="15"/>
        <v>55.26315789473688</v>
      </c>
    </row>
    <row r="31" spans="1:20" ht="15">
      <c r="A31" s="2">
        <f t="shared" si="13"/>
        <v>312.5</v>
      </c>
      <c r="B31">
        <v>0.081</v>
      </c>
      <c r="C31">
        <v>0.063</v>
      </c>
      <c r="D31" s="1">
        <v>0.08033333333333333</v>
      </c>
      <c r="E31" s="2">
        <v>0.055</v>
      </c>
      <c r="F31">
        <f t="shared" si="12"/>
        <v>31.578947368421062</v>
      </c>
      <c r="H31" s="2">
        <f t="shared" si="16"/>
        <v>625</v>
      </c>
      <c r="I31">
        <v>0.085</v>
      </c>
      <c r="J31">
        <v>0.062</v>
      </c>
      <c r="K31" s="1">
        <v>0.08033333333333333</v>
      </c>
      <c r="L31" s="2">
        <v>0.055</v>
      </c>
      <c r="M31">
        <f t="shared" si="14"/>
        <v>27.63157894736843</v>
      </c>
      <c r="O31" s="2">
        <f t="shared" si="17"/>
        <v>625</v>
      </c>
      <c r="Q31">
        <v>0.055</v>
      </c>
      <c r="R31" s="1">
        <v>0.08033333333333333</v>
      </c>
      <c r="S31" s="2">
        <v>0.055</v>
      </c>
      <c r="T31">
        <f t="shared" si="15"/>
        <v>0</v>
      </c>
    </row>
    <row r="32" spans="1:20" ht="15">
      <c r="A32" s="2">
        <f t="shared" si="13"/>
        <v>156.25</v>
      </c>
      <c r="B32">
        <v>0.084</v>
      </c>
      <c r="C32">
        <v>0.056</v>
      </c>
      <c r="D32" s="1">
        <v>0.08033333333333333</v>
      </c>
      <c r="E32" s="2">
        <v>0.055</v>
      </c>
      <c r="F32">
        <f t="shared" si="12"/>
        <v>3.9473684210526363</v>
      </c>
      <c r="H32" s="2">
        <f t="shared" si="16"/>
        <v>312.5</v>
      </c>
      <c r="I32">
        <v>0.084</v>
      </c>
      <c r="J32">
        <v>0.059</v>
      </c>
      <c r="K32" s="1">
        <v>0.08033333333333333</v>
      </c>
      <c r="L32" s="2">
        <v>0.055</v>
      </c>
      <c r="M32">
        <f t="shared" si="14"/>
        <v>15.789473684210517</v>
      </c>
      <c r="O32" s="2">
        <f t="shared" si="17"/>
        <v>312.5</v>
      </c>
      <c r="Q32">
        <v>0.056</v>
      </c>
      <c r="R32" s="1">
        <v>0.08033333333333333</v>
      </c>
      <c r="S32" s="2">
        <v>0.055</v>
      </c>
      <c r="T32">
        <f t="shared" si="15"/>
        <v>3.9473684210526363</v>
      </c>
    </row>
    <row r="33" spans="1:20" ht="15">
      <c r="A33" s="2">
        <f t="shared" si="13"/>
        <v>78.125</v>
      </c>
      <c r="H33" s="2">
        <f t="shared" si="16"/>
        <v>156.25</v>
      </c>
      <c r="I33">
        <v>0.071</v>
      </c>
      <c r="J33">
        <v>0.056</v>
      </c>
      <c r="K33" s="1">
        <v>0.08033333333333333</v>
      </c>
      <c r="L33" s="2">
        <v>0.055</v>
      </c>
      <c r="M33">
        <f t="shared" si="14"/>
        <v>3.9473684210526363</v>
      </c>
      <c r="O33" s="2">
        <f t="shared" si="17"/>
        <v>156.25</v>
      </c>
      <c r="Q33">
        <v>0.061</v>
      </c>
      <c r="R33" s="1">
        <v>0.08033333333333333</v>
      </c>
      <c r="S33" s="2">
        <v>0.055</v>
      </c>
      <c r="T33">
        <f t="shared" si="15"/>
        <v>23.68421052631579</v>
      </c>
    </row>
    <row r="34" spans="1:15" ht="15">
      <c r="A34" s="2">
        <f t="shared" si="13"/>
        <v>39.0625</v>
      </c>
      <c r="H34" s="2">
        <f t="shared" si="16"/>
        <v>78.125</v>
      </c>
      <c r="O34" s="2">
        <f t="shared" si="17"/>
        <v>78.125</v>
      </c>
    </row>
    <row r="35" spans="8:15" ht="15">
      <c r="H35" s="2">
        <f t="shared" si="16"/>
        <v>39.0625</v>
      </c>
      <c r="O35" s="2">
        <f t="shared" si="17"/>
        <v>39.0625</v>
      </c>
    </row>
    <row r="38" spans="1:20" ht="15">
      <c r="A38" s="16" t="s">
        <v>34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</row>
    <row r="39" spans="4:18" ht="15">
      <c r="D39" t="s">
        <v>31</v>
      </c>
      <c r="K39" t="s">
        <v>15</v>
      </c>
      <c r="R39" t="s">
        <v>16</v>
      </c>
    </row>
    <row r="40" spans="1:20" ht="15">
      <c r="A40" t="s">
        <v>19</v>
      </c>
      <c r="B40" t="s">
        <v>21</v>
      </c>
      <c r="C40" t="s">
        <v>4</v>
      </c>
      <c r="D40" t="s">
        <v>1</v>
      </c>
      <c r="E40" t="s">
        <v>22</v>
      </c>
      <c r="F40" t="s">
        <v>3</v>
      </c>
      <c r="H40" t="s">
        <v>19</v>
      </c>
      <c r="I40" t="s">
        <v>32</v>
      </c>
      <c r="J40" t="s">
        <v>23</v>
      </c>
      <c r="K40" t="s">
        <v>1</v>
      </c>
      <c r="L40" t="s">
        <v>22</v>
      </c>
      <c r="M40" t="s">
        <v>3</v>
      </c>
      <c r="O40" t="s">
        <v>19</v>
      </c>
      <c r="P40" t="s">
        <v>33</v>
      </c>
      <c r="Q40" t="s">
        <v>0</v>
      </c>
      <c r="R40" t="s">
        <v>1</v>
      </c>
      <c r="S40" t="s">
        <v>22</v>
      </c>
      <c r="T40" t="s">
        <v>3</v>
      </c>
    </row>
    <row r="41" spans="1:20" ht="15">
      <c r="A41" s="2">
        <v>5000</v>
      </c>
      <c r="B41">
        <v>0.126</v>
      </c>
      <c r="C41">
        <v>0.118</v>
      </c>
      <c r="D41" s="1">
        <v>0.08033333333333333</v>
      </c>
      <c r="E41" s="2">
        <v>0.055</v>
      </c>
      <c r="F41">
        <f aca="true" t="shared" si="18" ref="F41:F48">(C41-E41)/(D41-E41)*100</f>
        <v>248.6842105263159</v>
      </c>
      <c r="H41" s="2">
        <v>5000</v>
      </c>
      <c r="I41">
        <v>0.117</v>
      </c>
      <c r="J41">
        <v>0.109</v>
      </c>
      <c r="K41" s="1">
        <v>0.08033333333333333</v>
      </c>
      <c r="L41" s="2">
        <v>0.055</v>
      </c>
      <c r="M41">
        <f aca="true" t="shared" si="19" ref="M41:M48">(J41-L41)/(K41-L41)*100</f>
        <v>213.15789473684217</v>
      </c>
      <c r="O41" s="2">
        <v>5000</v>
      </c>
      <c r="P41">
        <v>0.121</v>
      </c>
      <c r="Q41">
        <v>0.107</v>
      </c>
      <c r="R41" s="1">
        <v>0.08033333333333333</v>
      </c>
      <c r="S41" s="2">
        <v>0.055</v>
      </c>
      <c r="T41">
        <f aca="true" t="shared" si="20" ref="T41:T48">(Q41-S41)/(R41-S41)*100</f>
        <v>205.2631578947369</v>
      </c>
    </row>
    <row r="42" spans="1:20" ht="15">
      <c r="A42" s="2">
        <f aca="true" t="shared" si="21" ref="A42:A48">A41/2</f>
        <v>2500</v>
      </c>
      <c r="B42">
        <v>0.111</v>
      </c>
      <c r="C42">
        <v>0.093</v>
      </c>
      <c r="D42" s="1">
        <v>0.08033333333333333</v>
      </c>
      <c r="E42" s="2">
        <v>0.055</v>
      </c>
      <c r="F42">
        <f t="shared" si="18"/>
        <v>150.00000000000006</v>
      </c>
      <c r="H42" s="2">
        <f aca="true" t="shared" si="22" ref="H42:H48">H41/2</f>
        <v>2500</v>
      </c>
      <c r="I42">
        <v>0.113</v>
      </c>
      <c r="J42">
        <v>0.093</v>
      </c>
      <c r="K42" s="1">
        <v>0.08033333333333333</v>
      </c>
      <c r="L42" s="2">
        <v>0.055</v>
      </c>
      <c r="M42">
        <f t="shared" si="19"/>
        <v>150.00000000000006</v>
      </c>
      <c r="O42" s="2">
        <f aca="true" t="shared" si="23" ref="O42:O48">O41/2</f>
        <v>2500</v>
      </c>
      <c r="P42">
        <v>0.105</v>
      </c>
      <c r="Q42">
        <v>0.086</v>
      </c>
      <c r="R42" s="1">
        <v>0.08033333333333333</v>
      </c>
      <c r="S42" s="2">
        <v>0.055</v>
      </c>
      <c r="T42">
        <f t="shared" si="20"/>
        <v>122.36842105263159</v>
      </c>
    </row>
    <row r="43" spans="1:20" ht="15">
      <c r="A43" s="2">
        <f t="shared" si="21"/>
        <v>1250</v>
      </c>
      <c r="B43">
        <v>0.116</v>
      </c>
      <c r="C43">
        <v>0.095</v>
      </c>
      <c r="D43" s="1">
        <v>0.08033333333333333</v>
      </c>
      <c r="E43" s="2">
        <v>0.055</v>
      </c>
      <c r="F43">
        <f t="shared" si="18"/>
        <v>157.89473684210532</v>
      </c>
      <c r="H43" s="2">
        <f t="shared" si="22"/>
        <v>1250</v>
      </c>
      <c r="I43">
        <v>0.106</v>
      </c>
      <c r="J43">
        <v>0.088</v>
      </c>
      <c r="K43" s="1">
        <v>0.08033333333333333</v>
      </c>
      <c r="L43" s="2">
        <v>0.055</v>
      </c>
      <c r="M43">
        <f t="shared" si="19"/>
        <v>130.26315789473685</v>
      </c>
      <c r="O43" s="2">
        <f t="shared" si="23"/>
        <v>1250</v>
      </c>
      <c r="P43">
        <v>0.107</v>
      </c>
      <c r="Q43">
        <v>0.086</v>
      </c>
      <c r="R43" s="1">
        <v>0.08033333333333333</v>
      </c>
      <c r="S43" s="2">
        <v>0.055</v>
      </c>
      <c r="T43">
        <f t="shared" si="20"/>
        <v>122.36842105263159</v>
      </c>
    </row>
    <row r="44" spans="1:20" ht="15">
      <c r="A44" s="2">
        <f t="shared" si="21"/>
        <v>625</v>
      </c>
      <c r="B44">
        <v>0.1</v>
      </c>
      <c r="C44">
        <v>0.09</v>
      </c>
      <c r="D44" s="1">
        <v>0.08033333333333333</v>
      </c>
      <c r="E44" s="2">
        <v>0.055</v>
      </c>
      <c r="F44">
        <f t="shared" si="18"/>
        <v>138.15789473684214</v>
      </c>
      <c r="H44" s="2">
        <f t="shared" si="22"/>
        <v>625</v>
      </c>
      <c r="I44">
        <v>0.1</v>
      </c>
      <c r="J44">
        <v>0.085</v>
      </c>
      <c r="K44" s="1">
        <v>0.08033333333333333</v>
      </c>
      <c r="L44" s="2">
        <v>0.055</v>
      </c>
      <c r="M44">
        <f t="shared" si="19"/>
        <v>118.421052631579</v>
      </c>
      <c r="O44" s="2">
        <f t="shared" si="23"/>
        <v>625</v>
      </c>
      <c r="P44">
        <v>0.088</v>
      </c>
      <c r="Q44">
        <v>0.076</v>
      </c>
      <c r="R44" s="1">
        <v>0.08033333333333333</v>
      </c>
      <c r="S44" s="2">
        <v>0.055</v>
      </c>
      <c r="T44">
        <f t="shared" si="20"/>
        <v>82.89473684210527</v>
      </c>
    </row>
    <row r="45" spans="1:20" ht="15">
      <c r="A45" s="2">
        <f t="shared" si="21"/>
        <v>312.5</v>
      </c>
      <c r="B45">
        <v>0.095</v>
      </c>
      <c r="C45">
        <v>0.073</v>
      </c>
      <c r="D45" s="1">
        <v>0.08033333333333333</v>
      </c>
      <c r="E45" s="2">
        <v>0.055</v>
      </c>
      <c r="F45">
        <f t="shared" si="18"/>
        <v>71.05263157894737</v>
      </c>
      <c r="H45" s="2">
        <f t="shared" si="22"/>
        <v>312.5</v>
      </c>
      <c r="I45">
        <v>0.095</v>
      </c>
      <c r="J45">
        <v>0.079</v>
      </c>
      <c r="K45" s="1">
        <v>0.08033333333333333</v>
      </c>
      <c r="L45" s="2">
        <v>0.055</v>
      </c>
      <c r="M45">
        <f t="shared" si="19"/>
        <v>94.73684210526318</v>
      </c>
      <c r="O45" s="2">
        <f t="shared" si="23"/>
        <v>312.5</v>
      </c>
      <c r="P45">
        <v>0.095</v>
      </c>
      <c r="Q45">
        <v>0.076</v>
      </c>
      <c r="R45" s="1">
        <v>0.08033333333333333</v>
      </c>
      <c r="S45" s="2">
        <v>0.055</v>
      </c>
      <c r="T45">
        <f t="shared" si="20"/>
        <v>82.89473684210527</v>
      </c>
    </row>
    <row r="46" spans="1:20" ht="15">
      <c r="A46" s="2">
        <f t="shared" si="21"/>
        <v>156.25</v>
      </c>
      <c r="B46">
        <v>0.096</v>
      </c>
      <c r="C46">
        <v>0.079</v>
      </c>
      <c r="D46" s="1">
        <v>0.08033333333333333</v>
      </c>
      <c r="E46" s="2">
        <v>0.055</v>
      </c>
      <c r="F46">
        <f t="shared" si="18"/>
        <v>94.73684210526318</v>
      </c>
      <c r="H46" s="2">
        <f t="shared" si="22"/>
        <v>156.25</v>
      </c>
      <c r="I46">
        <v>0.1</v>
      </c>
      <c r="J46">
        <v>0.078</v>
      </c>
      <c r="K46" s="1">
        <v>0.08033333333333333</v>
      </c>
      <c r="L46" s="2">
        <v>0.055</v>
      </c>
      <c r="M46">
        <f t="shared" si="19"/>
        <v>90.78947368421055</v>
      </c>
      <c r="O46" s="2">
        <f t="shared" si="23"/>
        <v>156.25</v>
      </c>
      <c r="P46">
        <v>0.096</v>
      </c>
      <c r="Q46">
        <v>0.082</v>
      </c>
      <c r="R46" s="1">
        <v>0.08033333333333333</v>
      </c>
      <c r="S46" s="2">
        <v>0.055</v>
      </c>
      <c r="T46">
        <f t="shared" si="20"/>
        <v>106.57894736842111</v>
      </c>
    </row>
    <row r="47" spans="1:20" ht="15">
      <c r="A47" s="2">
        <f t="shared" si="21"/>
        <v>78.125</v>
      </c>
      <c r="B47">
        <v>0.099</v>
      </c>
      <c r="C47">
        <v>0.073</v>
      </c>
      <c r="D47" s="1">
        <v>0.08033333333333333</v>
      </c>
      <c r="E47" s="2">
        <v>0.055</v>
      </c>
      <c r="F47">
        <f t="shared" si="18"/>
        <v>71.05263157894737</v>
      </c>
      <c r="H47" s="2">
        <f t="shared" si="22"/>
        <v>78.125</v>
      </c>
      <c r="I47">
        <v>0.093</v>
      </c>
      <c r="J47">
        <v>0.066</v>
      </c>
      <c r="K47" s="1">
        <v>0.08033333333333333</v>
      </c>
      <c r="L47" s="2">
        <v>0.055</v>
      </c>
      <c r="M47">
        <f t="shared" si="19"/>
        <v>43.42105263157897</v>
      </c>
      <c r="O47" s="2">
        <f t="shared" si="23"/>
        <v>78.125</v>
      </c>
      <c r="P47">
        <v>0.096</v>
      </c>
      <c r="Q47">
        <v>0.068</v>
      </c>
      <c r="R47" s="1">
        <v>0.08033333333333333</v>
      </c>
      <c r="S47" s="2">
        <v>0.055</v>
      </c>
      <c r="T47">
        <f t="shared" si="20"/>
        <v>51.31578947368425</v>
      </c>
    </row>
    <row r="48" spans="1:20" ht="15">
      <c r="A48" s="2">
        <f t="shared" si="21"/>
        <v>39.0625</v>
      </c>
      <c r="B48">
        <v>0.085</v>
      </c>
      <c r="C48">
        <v>0.064</v>
      </c>
      <c r="D48" s="1">
        <v>0.08033333333333333</v>
      </c>
      <c r="E48" s="2">
        <v>0.055</v>
      </c>
      <c r="F48">
        <f t="shared" si="18"/>
        <v>35.5263157894737</v>
      </c>
      <c r="H48" s="2">
        <f t="shared" si="22"/>
        <v>39.0625</v>
      </c>
      <c r="I48">
        <v>0.091</v>
      </c>
      <c r="J48">
        <v>0.069</v>
      </c>
      <c r="K48" s="1">
        <v>0.08033333333333333</v>
      </c>
      <c r="L48" s="2">
        <v>0.055</v>
      </c>
      <c r="M48">
        <f t="shared" si="19"/>
        <v>55.26315789473688</v>
      </c>
      <c r="O48" s="2">
        <f t="shared" si="23"/>
        <v>39.0625</v>
      </c>
      <c r="P48">
        <v>0.089</v>
      </c>
      <c r="Q48">
        <v>0.064</v>
      </c>
      <c r="R48" s="1">
        <v>0.08033333333333333</v>
      </c>
      <c r="S48" s="2">
        <v>0.055</v>
      </c>
      <c r="T48">
        <f t="shared" si="20"/>
        <v>35.5263157894737</v>
      </c>
    </row>
    <row r="50" spans="1:16" ht="15">
      <c r="A50" s="16" t="s">
        <v>36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3" ht="15">
      <c r="A51" t="s">
        <v>9</v>
      </c>
      <c r="H51" t="s">
        <v>10</v>
      </c>
      <c r="M51" t="s">
        <v>35</v>
      </c>
    </row>
    <row r="52" spans="1:20" ht="15">
      <c r="A52" s="2" t="s">
        <v>19</v>
      </c>
      <c r="B52" s="2" t="s">
        <v>21</v>
      </c>
      <c r="C52" s="5" t="s">
        <v>4</v>
      </c>
      <c r="D52" s="5" t="s">
        <v>1</v>
      </c>
      <c r="E52" s="5" t="s">
        <v>22</v>
      </c>
      <c r="F52" s="5" t="s">
        <v>3</v>
      </c>
      <c r="H52" s="2" t="s">
        <v>19</v>
      </c>
      <c r="I52" s="13" t="s">
        <v>21</v>
      </c>
      <c r="J52" t="s">
        <v>4</v>
      </c>
      <c r="K52" t="s">
        <v>1</v>
      </c>
      <c r="L52" t="s">
        <v>22</v>
      </c>
      <c r="M52" t="s">
        <v>3</v>
      </c>
      <c r="O52" s="2" t="s">
        <v>19</v>
      </c>
      <c r="P52" s="13" t="s">
        <v>21</v>
      </c>
      <c r="Q52" t="s">
        <v>4</v>
      </c>
      <c r="R52" t="s">
        <v>1</v>
      </c>
      <c r="S52" t="s">
        <v>22</v>
      </c>
      <c r="T52" t="s">
        <v>3</v>
      </c>
    </row>
    <row r="53" spans="1:20" ht="15">
      <c r="A53">
        <v>5000</v>
      </c>
      <c r="B53">
        <v>0.14400000000000002</v>
      </c>
      <c r="C53">
        <v>0.142</v>
      </c>
      <c r="D53" s="1">
        <v>0.10033333333333333</v>
      </c>
      <c r="E53" s="2">
        <v>0.07266666666666666</v>
      </c>
      <c r="F53">
        <f aca="true" t="shared" si="24" ref="F53:F60">(C53-E53)/(D53-E53)*100</f>
        <v>250.60240963855415</v>
      </c>
      <c r="H53">
        <v>5000</v>
      </c>
      <c r="I53">
        <v>0.171</v>
      </c>
      <c r="J53">
        <v>0.154</v>
      </c>
      <c r="K53" s="1">
        <v>0.10033333333333333</v>
      </c>
      <c r="L53" s="2">
        <v>0.07266666666666666</v>
      </c>
      <c r="M53">
        <f aca="true" t="shared" si="25" ref="M53:M60">(J53-L53)/(K53-L53)*100</f>
        <v>293.9759036144578</v>
      </c>
      <c r="O53">
        <v>5000</v>
      </c>
      <c r="P53">
        <v>0.1</v>
      </c>
      <c r="Q53">
        <v>0.067</v>
      </c>
      <c r="R53" s="1">
        <v>0.10033333333333333</v>
      </c>
      <c r="S53" s="2">
        <v>0.07266666666666666</v>
      </c>
      <c r="T53">
        <f aca="true" t="shared" si="26" ref="T53:T60">(Q53-S53)/(R53-S53)*100</f>
        <v>-20.48192771084332</v>
      </c>
    </row>
    <row r="54" spans="1:20" ht="15">
      <c r="A54">
        <f aca="true" t="shared" si="27" ref="A54:A60">A53/2</f>
        <v>2500</v>
      </c>
      <c r="B54">
        <v>0.14033333333333334</v>
      </c>
      <c r="C54">
        <v>0.113</v>
      </c>
      <c r="D54" s="1">
        <v>0.10033333333333333</v>
      </c>
      <c r="E54" s="2">
        <v>0.07266666666666666</v>
      </c>
      <c r="F54">
        <f t="shared" si="24"/>
        <v>145.7831325301205</v>
      </c>
      <c r="H54">
        <f aca="true" t="shared" si="28" ref="H54:H60">H53/2</f>
        <v>2500</v>
      </c>
      <c r="I54">
        <v>0.132</v>
      </c>
      <c r="J54">
        <v>0.119</v>
      </c>
      <c r="K54" s="1">
        <v>0.10033333333333333</v>
      </c>
      <c r="L54" s="2">
        <v>0.07266666666666666</v>
      </c>
      <c r="M54">
        <f t="shared" si="25"/>
        <v>167.46987951807228</v>
      </c>
      <c r="O54">
        <f aca="true" t="shared" si="29" ref="O54:O60">O53/2</f>
        <v>2500</v>
      </c>
      <c r="P54">
        <v>0.138</v>
      </c>
      <c r="Q54">
        <v>0.121</v>
      </c>
      <c r="R54" s="1">
        <v>0.10033333333333333</v>
      </c>
      <c r="S54" s="2">
        <v>0.07266666666666666</v>
      </c>
      <c r="T54">
        <f t="shared" si="26"/>
        <v>174.69879518072287</v>
      </c>
    </row>
    <row r="55" spans="1:20" ht="15">
      <c r="A55">
        <f t="shared" si="27"/>
        <v>1250</v>
      </c>
      <c r="B55">
        <v>0.129</v>
      </c>
      <c r="C55">
        <v>0.103</v>
      </c>
      <c r="D55" s="1">
        <v>0.10033333333333333</v>
      </c>
      <c r="E55" s="2">
        <v>0.07266666666666666</v>
      </c>
      <c r="F55">
        <f t="shared" si="24"/>
        <v>109.63855421686746</v>
      </c>
      <c r="H55">
        <f t="shared" si="28"/>
        <v>1250</v>
      </c>
      <c r="I55">
        <v>0.134</v>
      </c>
      <c r="J55">
        <v>0.103</v>
      </c>
      <c r="K55" s="1">
        <v>0.10033333333333333</v>
      </c>
      <c r="L55" s="2">
        <v>0.07266666666666666</v>
      </c>
      <c r="M55">
        <f t="shared" si="25"/>
        <v>109.63855421686746</v>
      </c>
      <c r="O55">
        <f t="shared" si="29"/>
        <v>1250</v>
      </c>
      <c r="P55">
        <v>0.122</v>
      </c>
      <c r="Q55">
        <v>0.097</v>
      </c>
      <c r="R55" s="1">
        <v>0.10033333333333333</v>
      </c>
      <c r="S55" s="2">
        <v>0.07266666666666666</v>
      </c>
      <c r="T55">
        <f t="shared" si="26"/>
        <v>87.9518072289157</v>
      </c>
    </row>
    <row r="56" spans="1:20" ht="15">
      <c r="A56">
        <f t="shared" si="27"/>
        <v>625</v>
      </c>
      <c r="B56">
        <v>0.12633333333333333</v>
      </c>
      <c r="C56">
        <v>0.088</v>
      </c>
      <c r="D56" s="1">
        <v>0.10033333333333333</v>
      </c>
      <c r="E56" s="2">
        <v>0.07266666666666666</v>
      </c>
      <c r="F56">
        <f t="shared" si="24"/>
        <v>55.42168674698795</v>
      </c>
      <c r="H56">
        <f t="shared" si="28"/>
        <v>625</v>
      </c>
      <c r="I56">
        <v>0.113</v>
      </c>
      <c r="J56">
        <v>0.085</v>
      </c>
      <c r="K56" s="1">
        <v>0.10033333333333333</v>
      </c>
      <c r="L56" s="2">
        <v>0.07266666666666666</v>
      </c>
      <c r="M56">
        <f t="shared" si="25"/>
        <v>44.5783132530121</v>
      </c>
      <c r="O56">
        <f t="shared" si="29"/>
        <v>625</v>
      </c>
      <c r="P56">
        <v>0.133</v>
      </c>
      <c r="Q56">
        <v>0.094</v>
      </c>
      <c r="R56" s="1">
        <v>0.10033333333333333</v>
      </c>
      <c r="S56" s="2">
        <v>0.07266666666666666</v>
      </c>
      <c r="T56">
        <f t="shared" si="26"/>
        <v>77.10843373493978</v>
      </c>
    </row>
    <row r="57" spans="1:20" ht="15">
      <c r="A57">
        <f t="shared" si="27"/>
        <v>312.5</v>
      </c>
      <c r="B57">
        <v>0.10833333333333334</v>
      </c>
      <c r="C57">
        <v>0.078</v>
      </c>
      <c r="D57" s="1">
        <v>0.10033333333333333</v>
      </c>
      <c r="E57" s="2">
        <v>0.07266666666666666</v>
      </c>
      <c r="F57">
        <f t="shared" si="24"/>
        <v>19.27710843373497</v>
      </c>
      <c r="H57">
        <f t="shared" si="28"/>
        <v>312.5</v>
      </c>
      <c r="I57">
        <v>0.107</v>
      </c>
      <c r="J57">
        <v>0.08</v>
      </c>
      <c r="K57" s="1">
        <v>0.10033333333333333</v>
      </c>
      <c r="L57" s="2">
        <v>0.07266666666666666</v>
      </c>
      <c r="M57">
        <f t="shared" si="25"/>
        <v>26.506024096385577</v>
      </c>
      <c r="O57">
        <f t="shared" si="29"/>
        <v>312.5</v>
      </c>
      <c r="P57">
        <v>0.115</v>
      </c>
      <c r="Q57">
        <v>0.082</v>
      </c>
      <c r="R57" s="1">
        <v>0.10033333333333333</v>
      </c>
      <c r="S57" s="2">
        <v>0.07266666666666666</v>
      </c>
      <c r="T57">
        <f t="shared" si="26"/>
        <v>33.73493975903619</v>
      </c>
    </row>
    <row r="58" spans="1:20" ht="15">
      <c r="A58">
        <f t="shared" si="27"/>
        <v>156.25</v>
      </c>
      <c r="B58">
        <v>0.10966666666666668</v>
      </c>
      <c r="C58">
        <v>0.082</v>
      </c>
      <c r="D58" s="1">
        <v>0.10033333333333333</v>
      </c>
      <c r="E58" s="2">
        <v>0.07266666666666666</v>
      </c>
      <c r="F58">
        <f t="shared" si="24"/>
        <v>33.73493975903619</v>
      </c>
      <c r="H58">
        <f t="shared" si="28"/>
        <v>156.25</v>
      </c>
      <c r="I58">
        <v>0.11</v>
      </c>
      <c r="J58">
        <v>0.083</v>
      </c>
      <c r="K58" s="1">
        <v>0.10033333333333333</v>
      </c>
      <c r="L58" s="2">
        <v>0.07266666666666666</v>
      </c>
      <c r="M58">
        <f t="shared" si="25"/>
        <v>37.34939759036149</v>
      </c>
      <c r="O58">
        <f t="shared" si="29"/>
        <v>156.25</v>
      </c>
      <c r="P58">
        <v>0.107</v>
      </c>
      <c r="Q58">
        <v>0.077</v>
      </c>
      <c r="R58" s="1">
        <v>0.10033333333333333</v>
      </c>
      <c r="S58" s="2">
        <v>0.07266666666666666</v>
      </c>
      <c r="T58">
        <f t="shared" si="26"/>
        <v>15.662650602409666</v>
      </c>
    </row>
    <row r="59" spans="1:20" ht="15">
      <c r="A59">
        <f t="shared" si="27"/>
        <v>78.125</v>
      </c>
      <c r="B59">
        <v>0.12566666666666668</v>
      </c>
      <c r="C59">
        <v>0.082</v>
      </c>
      <c r="D59" s="1">
        <v>0.10033333333333333</v>
      </c>
      <c r="E59" s="2">
        <v>0.07266666666666666</v>
      </c>
      <c r="F59">
        <f t="shared" si="24"/>
        <v>33.73493975903619</v>
      </c>
      <c r="H59">
        <f t="shared" si="28"/>
        <v>78.125</v>
      </c>
      <c r="I59">
        <v>0.101</v>
      </c>
      <c r="J59">
        <v>0.069</v>
      </c>
      <c r="K59" s="1">
        <v>0.10033333333333333</v>
      </c>
      <c r="L59" s="2">
        <v>0.07266666666666666</v>
      </c>
      <c r="M59">
        <f t="shared" si="25"/>
        <v>-13.253012048192714</v>
      </c>
      <c r="O59">
        <f t="shared" si="29"/>
        <v>78.125</v>
      </c>
      <c r="P59">
        <v>0.107</v>
      </c>
      <c r="Q59">
        <v>0.075</v>
      </c>
      <c r="R59" s="1">
        <v>0.10033333333333333</v>
      </c>
      <c r="S59" s="2">
        <v>0.07266666666666666</v>
      </c>
      <c r="T59">
        <f t="shared" si="26"/>
        <v>8.43373493975906</v>
      </c>
    </row>
    <row r="60" spans="1:20" ht="15">
      <c r="A60">
        <f t="shared" si="27"/>
        <v>39.0625</v>
      </c>
      <c r="B60">
        <v>0.09966666666666668</v>
      </c>
      <c r="C60">
        <v>0.073</v>
      </c>
      <c r="D60" s="1">
        <v>0.10033333333333333</v>
      </c>
      <c r="E60" s="2">
        <v>0.07266666666666666</v>
      </c>
      <c r="F60">
        <f t="shared" si="24"/>
        <v>1.2048192771084514</v>
      </c>
      <c r="H60">
        <f t="shared" si="28"/>
        <v>39.0625</v>
      </c>
      <c r="I60">
        <v>0.101</v>
      </c>
      <c r="J60">
        <v>0.073</v>
      </c>
      <c r="K60" s="1">
        <v>0.10033333333333333</v>
      </c>
      <c r="L60" s="2">
        <v>0.07266666666666666</v>
      </c>
      <c r="M60">
        <f t="shared" si="25"/>
        <v>1.2048192771084514</v>
      </c>
      <c r="O60">
        <f t="shared" si="29"/>
        <v>39.0625</v>
      </c>
      <c r="P60">
        <v>0.101</v>
      </c>
      <c r="Q60">
        <v>0.07</v>
      </c>
      <c r="R60" s="1">
        <v>0.10033333333333333</v>
      </c>
      <c r="S60" s="2">
        <v>0.07266666666666666</v>
      </c>
      <c r="T60">
        <f t="shared" si="26"/>
        <v>-9.638554216867409</v>
      </c>
    </row>
    <row r="61" spans="2:3" ht="15">
      <c r="B61" s="3"/>
      <c r="C61" s="4"/>
    </row>
    <row r="62" spans="1:14" ht="15">
      <c r="A62" s="16" t="s">
        <v>11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</row>
    <row r="63" spans="1:15" ht="15">
      <c r="A63" t="s">
        <v>6</v>
      </c>
      <c r="H63" t="s">
        <v>5</v>
      </c>
      <c r="O63" t="s">
        <v>8</v>
      </c>
    </row>
    <row r="64" spans="1:20" ht="15">
      <c r="A64" s="2" t="s">
        <v>19</v>
      </c>
      <c r="B64" s="13" t="s">
        <v>21</v>
      </c>
      <c r="C64" t="s">
        <v>4</v>
      </c>
      <c r="D64" t="s">
        <v>1</v>
      </c>
      <c r="E64" t="s">
        <v>22</v>
      </c>
      <c r="F64" t="s">
        <v>3</v>
      </c>
      <c r="H64" s="2" t="s">
        <v>19</v>
      </c>
      <c r="I64" t="s">
        <v>13</v>
      </c>
      <c r="J64" t="s">
        <v>0</v>
      </c>
      <c r="K64" t="s">
        <v>1</v>
      </c>
      <c r="L64" t="s">
        <v>22</v>
      </c>
      <c r="M64" t="s">
        <v>3</v>
      </c>
      <c r="O64" s="2" t="s">
        <v>19</v>
      </c>
      <c r="P64" s="13" t="s">
        <v>13</v>
      </c>
      <c r="Q64" t="s">
        <v>0</v>
      </c>
      <c r="R64" t="s">
        <v>1</v>
      </c>
      <c r="S64" t="s">
        <v>22</v>
      </c>
      <c r="T64" t="s">
        <v>3</v>
      </c>
    </row>
    <row r="65" spans="1:20" ht="15">
      <c r="A65">
        <v>5000</v>
      </c>
      <c r="B65">
        <v>0.138</v>
      </c>
      <c r="C65">
        <v>0.112</v>
      </c>
      <c r="D65" s="1">
        <v>0.10033333333333333</v>
      </c>
      <c r="E65" s="2">
        <v>0.07266666666666666</v>
      </c>
      <c r="F65">
        <f aca="true" t="shared" si="30" ref="F65:F72">(C65-E65)/(D65-E65)*100</f>
        <v>142.1686746987952</v>
      </c>
      <c r="H65">
        <v>5000</v>
      </c>
      <c r="I65">
        <v>0.138</v>
      </c>
      <c r="J65">
        <v>0.12</v>
      </c>
      <c r="K65" s="1">
        <v>0.10033333333333333</v>
      </c>
      <c r="L65" s="2">
        <v>0.07266666666666666</v>
      </c>
      <c r="M65">
        <f aca="true" t="shared" si="31" ref="M65:M72">(J65-L65)/(K65-L65)*100</f>
        <v>171.08433734939757</v>
      </c>
      <c r="O65">
        <v>5000</v>
      </c>
      <c r="P65">
        <v>0.141</v>
      </c>
      <c r="Q65">
        <v>0.121</v>
      </c>
      <c r="R65" s="1">
        <v>0.10033333333333333</v>
      </c>
      <c r="S65" s="2">
        <v>0.07266666666666666</v>
      </c>
      <c r="T65">
        <f aca="true" t="shared" si="32" ref="T65:T72">(Q65-S65)/(R65-S65)*100</f>
        <v>174.69879518072287</v>
      </c>
    </row>
    <row r="66" spans="1:20" ht="15">
      <c r="A66">
        <f aca="true" t="shared" si="33" ref="A66:A72">A65/2</f>
        <v>2500</v>
      </c>
      <c r="B66">
        <v>0.121</v>
      </c>
      <c r="C66">
        <v>0.099</v>
      </c>
      <c r="D66" s="1">
        <v>0.10033333333333333</v>
      </c>
      <c r="E66" s="2">
        <v>0.07266666666666666</v>
      </c>
      <c r="F66">
        <f t="shared" si="30"/>
        <v>95.18072289156629</v>
      </c>
      <c r="H66">
        <f aca="true" t="shared" si="34" ref="H66:H72">H65/2</f>
        <v>2500</v>
      </c>
      <c r="I66">
        <v>0.119</v>
      </c>
      <c r="J66">
        <v>0.09</v>
      </c>
      <c r="K66" s="1">
        <v>0.10033333333333333</v>
      </c>
      <c r="L66" s="2">
        <v>0.07266666666666666</v>
      </c>
      <c r="M66">
        <f t="shared" si="31"/>
        <v>62.650602409638566</v>
      </c>
      <c r="O66">
        <f aca="true" t="shared" si="35" ref="O66:O71">O65/2</f>
        <v>2500</v>
      </c>
      <c r="P66">
        <v>0.131</v>
      </c>
      <c r="Q66">
        <v>0.099</v>
      </c>
      <c r="R66" s="1">
        <v>0.10033333333333333</v>
      </c>
      <c r="S66" s="2">
        <v>0.07266666666666666</v>
      </c>
      <c r="T66">
        <f t="shared" si="32"/>
        <v>95.18072289156629</v>
      </c>
    </row>
    <row r="67" spans="1:20" ht="15">
      <c r="A67">
        <f t="shared" si="33"/>
        <v>1250</v>
      </c>
      <c r="B67">
        <v>0.116</v>
      </c>
      <c r="C67">
        <v>0.093</v>
      </c>
      <c r="D67" s="1">
        <v>0.10033333333333333</v>
      </c>
      <c r="E67" s="2">
        <v>0.07266666666666666</v>
      </c>
      <c r="F67">
        <f t="shared" si="30"/>
        <v>73.49397590361447</v>
      </c>
      <c r="H67">
        <f t="shared" si="34"/>
        <v>1250</v>
      </c>
      <c r="I67">
        <v>0.115</v>
      </c>
      <c r="J67">
        <v>0.088</v>
      </c>
      <c r="K67" s="1">
        <v>0.10033333333333333</v>
      </c>
      <c r="L67" s="2">
        <v>0.07266666666666666</v>
      </c>
      <c r="M67">
        <f t="shared" si="31"/>
        <v>55.42168674698795</v>
      </c>
      <c r="O67">
        <f t="shared" si="35"/>
        <v>1250</v>
      </c>
      <c r="P67">
        <v>0.115</v>
      </c>
      <c r="Q67">
        <v>0.09</v>
      </c>
      <c r="R67" s="1">
        <v>0.10033333333333333</v>
      </c>
      <c r="S67" s="2">
        <v>0.07266666666666666</v>
      </c>
      <c r="T67">
        <f t="shared" si="32"/>
        <v>62.650602409638566</v>
      </c>
    </row>
    <row r="68" spans="1:20" ht="15">
      <c r="A68">
        <f t="shared" si="33"/>
        <v>625</v>
      </c>
      <c r="B68">
        <v>0.118</v>
      </c>
      <c r="C68">
        <v>0.091</v>
      </c>
      <c r="D68" s="1">
        <v>0.10033333333333333</v>
      </c>
      <c r="E68" s="2">
        <v>0.07266666666666666</v>
      </c>
      <c r="F68">
        <f t="shared" si="30"/>
        <v>66.26506024096386</v>
      </c>
      <c r="H68">
        <f t="shared" si="34"/>
        <v>625</v>
      </c>
      <c r="I68">
        <v>0.115</v>
      </c>
      <c r="J68">
        <v>0.09</v>
      </c>
      <c r="K68" s="1">
        <v>0.10033333333333333</v>
      </c>
      <c r="L68" s="2">
        <v>0.07266666666666666</v>
      </c>
      <c r="M68">
        <f t="shared" si="31"/>
        <v>62.650602409638566</v>
      </c>
      <c r="O68">
        <f t="shared" si="35"/>
        <v>625</v>
      </c>
      <c r="P68">
        <v>0.127</v>
      </c>
      <c r="Q68">
        <v>0.093</v>
      </c>
      <c r="R68" s="1">
        <v>0.10033333333333333</v>
      </c>
      <c r="S68" s="2">
        <v>0.07266666666666666</v>
      </c>
      <c r="T68">
        <f t="shared" si="32"/>
        <v>73.49397590361447</v>
      </c>
    </row>
    <row r="69" spans="1:20" ht="15">
      <c r="A69">
        <f t="shared" si="33"/>
        <v>312.5</v>
      </c>
      <c r="B69">
        <v>0.148</v>
      </c>
      <c r="C69">
        <v>0.114</v>
      </c>
      <c r="D69" s="1">
        <v>0.10033333333333333</v>
      </c>
      <c r="E69" s="2">
        <v>0.07266666666666666</v>
      </c>
      <c r="F69">
        <f t="shared" si="30"/>
        <v>149.3975903614458</v>
      </c>
      <c r="H69">
        <f t="shared" si="34"/>
        <v>312.5</v>
      </c>
      <c r="I69">
        <v>0.146</v>
      </c>
      <c r="J69">
        <v>0.127</v>
      </c>
      <c r="K69" s="1">
        <v>0.10033333333333333</v>
      </c>
      <c r="L69" s="2">
        <v>0.07266666666666666</v>
      </c>
      <c r="M69">
        <f t="shared" si="31"/>
        <v>196.3855421686747</v>
      </c>
      <c r="O69">
        <f t="shared" si="35"/>
        <v>312.5</v>
      </c>
      <c r="P69">
        <v>0.12</v>
      </c>
      <c r="Q69">
        <v>0.102</v>
      </c>
      <c r="R69" s="1">
        <v>0.10033333333333333</v>
      </c>
      <c r="S69" s="2">
        <v>0.07266666666666666</v>
      </c>
      <c r="T69">
        <f t="shared" si="32"/>
        <v>106.02409638554215</v>
      </c>
    </row>
    <row r="70" spans="1:20" ht="15">
      <c r="A70">
        <f t="shared" si="33"/>
        <v>156.25</v>
      </c>
      <c r="B70">
        <v>0.111</v>
      </c>
      <c r="C70">
        <v>0.088</v>
      </c>
      <c r="D70" s="1">
        <v>0.10033333333333333</v>
      </c>
      <c r="E70" s="2">
        <v>0.07266666666666666</v>
      </c>
      <c r="F70">
        <f t="shared" si="30"/>
        <v>55.42168674698795</v>
      </c>
      <c r="H70">
        <f t="shared" si="34"/>
        <v>156.25</v>
      </c>
      <c r="I70">
        <v>0.112</v>
      </c>
      <c r="J70">
        <v>0.089</v>
      </c>
      <c r="K70" s="1">
        <v>0.10033333333333333</v>
      </c>
      <c r="L70" s="2">
        <v>0.07266666666666666</v>
      </c>
      <c r="M70">
        <f t="shared" si="31"/>
        <v>59.036144578313255</v>
      </c>
      <c r="O70">
        <f t="shared" si="35"/>
        <v>156.25</v>
      </c>
      <c r="P70">
        <v>0.195</v>
      </c>
      <c r="Q70">
        <v>0.096</v>
      </c>
      <c r="R70" s="1">
        <v>0.10033333333333333</v>
      </c>
      <c r="S70" s="2">
        <v>0.07266666666666666</v>
      </c>
      <c r="T70">
        <f t="shared" si="32"/>
        <v>84.33734939759039</v>
      </c>
    </row>
    <row r="71" spans="1:20" ht="15">
      <c r="A71">
        <f t="shared" si="33"/>
        <v>78.125</v>
      </c>
      <c r="B71">
        <v>0.211</v>
      </c>
      <c r="C71">
        <v>0.085</v>
      </c>
      <c r="D71" s="1">
        <v>0.10033333333333333</v>
      </c>
      <c r="E71" s="2">
        <v>0.07266666666666666</v>
      </c>
      <c r="F71">
        <f t="shared" si="30"/>
        <v>44.5783132530121</v>
      </c>
      <c r="H71">
        <f t="shared" si="34"/>
        <v>78.125</v>
      </c>
      <c r="I71">
        <v>0.137</v>
      </c>
      <c r="J71">
        <v>0.083</v>
      </c>
      <c r="K71" s="1">
        <v>0.10033333333333333</v>
      </c>
      <c r="L71" s="2">
        <v>0.07266666666666666</v>
      </c>
      <c r="M71">
        <f t="shared" si="31"/>
        <v>37.34939759036149</v>
      </c>
      <c r="O71">
        <f t="shared" si="35"/>
        <v>78.125</v>
      </c>
      <c r="P71">
        <v>0.123</v>
      </c>
      <c r="Q71">
        <v>0.088</v>
      </c>
      <c r="R71" s="1">
        <v>0.10033333333333333</v>
      </c>
      <c r="S71" s="2">
        <v>0.07266666666666666</v>
      </c>
      <c r="T71">
        <f t="shared" si="32"/>
        <v>55.42168674698795</v>
      </c>
    </row>
    <row r="72" spans="1:20" ht="15">
      <c r="A72">
        <f t="shared" si="33"/>
        <v>39.0625</v>
      </c>
      <c r="B72">
        <v>0.112</v>
      </c>
      <c r="C72">
        <v>0.076</v>
      </c>
      <c r="D72" s="1">
        <v>0.10033333333333333</v>
      </c>
      <c r="E72" s="2">
        <v>0.07266666666666666</v>
      </c>
      <c r="F72">
        <f t="shared" si="30"/>
        <v>12.048192771084363</v>
      </c>
      <c r="H72">
        <f t="shared" si="34"/>
        <v>39.0625</v>
      </c>
      <c r="I72">
        <v>0.107</v>
      </c>
      <c r="J72">
        <v>0.077</v>
      </c>
      <c r="K72" s="1">
        <v>0.10033333333333333</v>
      </c>
      <c r="L72" s="2">
        <v>0.07266666666666666</v>
      </c>
      <c r="M72">
        <f t="shared" si="31"/>
        <v>15.662650602409666</v>
      </c>
      <c r="O72">
        <v>0.082</v>
      </c>
      <c r="P72">
        <v>0.107</v>
      </c>
      <c r="Q72">
        <v>0.082</v>
      </c>
      <c r="R72" s="1">
        <v>0.10033333333333333</v>
      </c>
      <c r="S72" s="2">
        <v>0.07266666666666666</v>
      </c>
      <c r="T72">
        <f t="shared" si="32"/>
        <v>33.73493975903619</v>
      </c>
    </row>
    <row r="74" spans="1:14" ht="15">
      <c r="A74" s="16" t="s">
        <v>12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</row>
    <row r="75" spans="1:13" ht="15">
      <c r="A75" t="s">
        <v>6</v>
      </c>
      <c r="G75" t="s">
        <v>5</v>
      </c>
      <c r="M75" t="s">
        <v>7</v>
      </c>
    </row>
    <row r="76" spans="1:20" ht="15">
      <c r="A76" s="2" t="s">
        <v>19</v>
      </c>
      <c r="B76" s="13" t="s">
        <v>21</v>
      </c>
      <c r="C76" t="s">
        <v>4</v>
      </c>
      <c r="D76" t="s">
        <v>1</v>
      </c>
      <c r="E76" t="s">
        <v>22</v>
      </c>
      <c r="F76" t="s">
        <v>3</v>
      </c>
      <c r="H76" s="2" t="s">
        <v>19</v>
      </c>
      <c r="I76" t="s">
        <v>21</v>
      </c>
      <c r="J76" t="s">
        <v>4</v>
      </c>
      <c r="K76" t="s">
        <v>1</v>
      </c>
      <c r="L76" t="s">
        <v>22</v>
      </c>
      <c r="M76" t="s">
        <v>3</v>
      </c>
      <c r="O76" s="2" t="s">
        <v>19</v>
      </c>
      <c r="P76" s="13" t="s">
        <v>21</v>
      </c>
      <c r="Q76" s="13" t="s">
        <v>4</v>
      </c>
      <c r="R76" s="13" t="s">
        <v>95</v>
      </c>
      <c r="S76" t="s">
        <v>22</v>
      </c>
      <c r="T76" t="s">
        <v>3</v>
      </c>
    </row>
    <row r="77" spans="1:20" ht="15">
      <c r="A77">
        <v>5000</v>
      </c>
      <c r="B77">
        <v>0.12</v>
      </c>
      <c r="C77">
        <v>0.1</v>
      </c>
      <c r="D77" s="1">
        <v>0.10033333333333333</v>
      </c>
      <c r="E77" s="2">
        <v>0.07266666666666666</v>
      </c>
      <c r="F77">
        <f aca="true" t="shared" si="36" ref="F77:F84">(C77-E77)/(D77-E77)*100</f>
        <v>98.7951807228916</v>
      </c>
      <c r="H77">
        <v>5000</v>
      </c>
      <c r="I77">
        <v>0.166</v>
      </c>
      <c r="J77">
        <v>0.095</v>
      </c>
      <c r="K77" s="1">
        <v>0.10033333333333333</v>
      </c>
      <c r="L77" s="2">
        <v>0.07266666666666666</v>
      </c>
      <c r="M77">
        <f aca="true" t="shared" si="37" ref="M77:M84">(J77-L77)/(K77-L77)*100</f>
        <v>80.72289156626508</v>
      </c>
      <c r="O77">
        <v>5000</v>
      </c>
      <c r="P77">
        <v>0.12</v>
      </c>
      <c r="Q77">
        <v>0.1</v>
      </c>
      <c r="R77" s="1">
        <v>0.10033333333333333</v>
      </c>
      <c r="S77" s="2">
        <v>0.07266666666666666</v>
      </c>
      <c r="T77">
        <f>(Q77-S77)/(R77-S77)*100</f>
        <v>98.7951807228916</v>
      </c>
    </row>
    <row r="78" spans="1:20" ht="15">
      <c r="A78">
        <f aca="true" t="shared" si="38" ref="A78:A84">A77/2</f>
        <v>2500</v>
      </c>
      <c r="B78">
        <v>0.112</v>
      </c>
      <c r="C78">
        <v>0.087</v>
      </c>
      <c r="D78" s="1">
        <v>0.10033333333333333</v>
      </c>
      <c r="E78" s="2">
        <v>0.07266666666666666</v>
      </c>
      <c r="F78">
        <f t="shared" si="36"/>
        <v>51.80722891566265</v>
      </c>
      <c r="H78">
        <f aca="true" t="shared" si="39" ref="H78:H84">H77/2</f>
        <v>2500</v>
      </c>
      <c r="I78">
        <v>0.113</v>
      </c>
      <c r="J78">
        <v>0.091</v>
      </c>
      <c r="K78" s="1">
        <v>0.10033333333333333</v>
      </c>
      <c r="L78" s="2">
        <v>0.07266666666666666</v>
      </c>
      <c r="M78">
        <f t="shared" si="37"/>
        <v>66.26506024096386</v>
      </c>
      <c r="O78">
        <f aca="true" t="shared" si="40" ref="O78:O84">O77/2</f>
        <v>2500</v>
      </c>
      <c r="P78">
        <v>0.112</v>
      </c>
      <c r="Q78">
        <v>0.09</v>
      </c>
      <c r="R78" s="1">
        <v>0.10033333333333333</v>
      </c>
      <c r="S78" s="2">
        <v>0.07266666666666666</v>
      </c>
      <c r="T78">
        <f>(Q78-S78)/(R78-S78)*100</f>
        <v>62.650602409638566</v>
      </c>
    </row>
    <row r="79" spans="1:20" ht="15">
      <c r="A79">
        <f t="shared" si="38"/>
        <v>1250</v>
      </c>
      <c r="B79">
        <v>0.11</v>
      </c>
      <c r="C79">
        <v>0.081</v>
      </c>
      <c r="D79" s="1">
        <v>0.10033333333333333</v>
      </c>
      <c r="E79" s="2">
        <v>0.07266666666666666</v>
      </c>
      <c r="F79">
        <f t="shared" si="36"/>
        <v>30.12048192771088</v>
      </c>
      <c r="H79">
        <f t="shared" si="39"/>
        <v>1250</v>
      </c>
      <c r="I79">
        <v>0.107</v>
      </c>
      <c r="J79">
        <v>0.081</v>
      </c>
      <c r="K79" s="1">
        <v>0.10033333333333333</v>
      </c>
      <c r="L79" s="2">
        <v>0.07266666666666666</v>
      </c>
      <c r="M79">
        <f t="shared" si="37"/>
        <v>30.12048192771088</v>
      </c>
      <c r="O79">
        <f t="shared" si="40"/>
        <v>1250</v>
      </c>
      <c r="P79">
        <v>0.107</v>
      </c>
      <c r="Q79">
        <v>0.083</v>
      </c>
      <c r="R79" s="1">
        <v>0.10033333333333333</v>
      </c>
      <c r="S79" s="2">
        <v>0.07266666666666666</v>
      </c>
      <c r="T79">
        <f>(Q79-S79)/(R79-S79)*100</f>
        <v>37.34939759036149</v>
      </c>
    </row>
    <row r="80" spans="1:20" ht="15">
      <c r="A80">
        <f t="shared" si="38"/>
        <v>625</v>
      </c>
      <c r="B80">
        <v>0.115</v>
      </c>
      <c r="C80">
        <v>0.084</v>
      </c>
      <c r="D80" s="1">
        <v>0.10033333333333333</v>
      </c>
      <c r="E80" s="2">
        <v>0.07266666666666666</v>
      </c>
      <c r="F80">
        <f t="shared" si="36"/>
        <v>40.96385542168679</v>
      </c>
      <c r="H80">
        <f t="shared" si="39"/>
        <v>625</v>
      </c>
      <c r="I80">
        <v>0.206</v>
      </c>
      <c r="J80">
        <v>0.08</v>
      </c>
      <c r="K80" s="1">
        <v>0.10033333333333333</v>
      </c>
      <c r="L80" s="2">
        <v>0.07266666666666666</v>
      </c>
      <c r="M80">
        <f t="shared" si="37"/>
        <v>26.506024096385577</v>
      </c>
      <c r="O80">
        <f t="shared" si="40"/>
        <v>625</v>
      </c>
      <c r="P80">
        <v>0.107</v>
      </c>
      <c r="Q80">
        <v>0.077</v>
      </c>
      <c r="R80" s="1">
        <v>0.10033333333333333</v>
      </c>
      <c r="S80" s="2">
        <v>0.07266666666666666</v>
      </c>
      <c r="T80">
        <f>(Q80-S80)/(R80-S80)*100</f>
        <v>15.662650602409666</v>
      </c>
    </row>
    <row r="81" spans="1:20" ht="15">
      <c r="A81">
        <f t="shared" si="38"/>
        <v>312.5</v>
      </c>
      <c r="B81">
        <v>0.112</v>
      </c>
      <c r="C81">
        <v>0.081</v>
      </c>
      <c r="D81" s="1">
        <v>0.10033333333333333</v>
      </c>
      <c r="E81" s="2">
        <v>0.07266666666666666</v>
      </c>
      <c r="F81">
        <f t="shared" si="36"/>
        <v>30.12048192771088</v>
      </c>
      <c r="H81">
        <f t="shared" si="39"/>
        <v>312.5</v>
      </c>
      <c r="I81">
        <v>0.112</v>
      </c>
      <c r="J81">
        <v>0.078</v>
      </c>
      <c r="K81" s="1">
        <v>0.10033333333333333</v>
      </c>
      <c r="L81" s="2">
        <v>0.07266666666666666</v>
      </c>
      <c r="M81">
        <f t="shared" si="37"/>
        <v>19.27710843373497</v>
      </c>
      <c r="O81">
        <f t="shared" si="40"/>
        <v>312.5</v>
      </c>
      <c r="P81">
        <v>0.096</v>
      </c>
      <c r="Q81">
        <v>0.077</v>
      </c>
      <c r="R81" s="1">
        <v>0.10033333333333333</v>
      </c>
      <c r="S81" s="2">
        <v>0.07266666666666666</v>
      </c>
      <c r="T81">
        <f>(Q81-S81)/(R81-S81)*100</f>
        <v>15.662650602409666</v>
      </c>
    </row>
    <row r="82" spans="1:20" ht="15">
      <c r="A82">
        <f t="shared" si="38"/>
        <v>156.25</v>
      </c>
      <c r="B82">
        <v>0.105</v>
      </c>
      <c r="C82">
        <v>0.072</v>
      </c>
      <c r="D82" s="1">
        <v>0.10033333333333333</v>
      </c>
      <c r="E82" s="2">
        <v>0.07266666666666666</v>
      </c>
      <c r="F82">
        <f t="shared" si="36"/>
        <v>-2.409638554216852</v>
      </c>
      <c r="H82">
        <f t="shared" si="39"/>
        <v>156.25</v>
      </c>
      <c r="I82">
        <v>0.11</v>
      </c>
      <c r="J82">
        <v>0.071</v>
      </c>
      <c r="K82" s="1">
        <v>0.10033333333333333</v>
      </c>
      <c r="L82" s="2">
        <v>0.07266666666666666</v>
      </c>
      <c r="M82">
        <f t="shared" si="37"/>
        <v>-6.0240963855421565</v>
      </c>
      <c r="O82">
        <f t="shared" si="40"/>
        <v>156.25</v>
      </c>
      <c r="P82">
        <v>0.1</v>
      </c>
      <c r="Q82">
        <v>0.073</v>
      </c>
      <c r="R82" s="1">
        <v>0.10033333333333333</v>
      </c>
      <c r="S82" s="2">
        <v>0.07266666666666666</v>
      </c>
      <c r="T82">
        <f>(Q82-S82)/(R82-S82)*100</f>
        <v>1.2048192771084514</v>
      </c>
    </row>
    <row r="83" spans="1:19" ht="15">
      <c r="A83">
        <f t="shared" si="38"/>
        <v>78.125</v>
      </c>
      <c r="C83">
        <v>0.085</v>
      </c>
      <c r="D83" s="1">
        <v>0.10033333333333333</v>
      </c>
      <c r="E83" s="2">
        <v>0.07266666666666666</v>
      </c>
      <c r="F83">
        <f t="shared" si="36"/>
        <v>44.5783132530121</v>
      </c>
      <c r="H83">
        <f t="shared" si="39"/>
        <v>78.125</v>
      </c>
      <c r="J83">
        <v>0.083</v>
      </c>
      <c r="K83" s="1">
        <v>0.10033333333333333</v>
      </c>
      <c r="L83" s="2">
        <v>0.07266666666666666</v>
      </c>
      <c r="M83">
        <f t="shared" si="37"/>
        <v>37.34939759036149</v>
      </c>
      <c r="O83">
        <f t="shared" si="40"/>
        <v>78.125</v>
      </c>
      <c r="S83" s="1"/>
    </row>
    <row r="84" spans="1:20" ht="15">
      <c r="A84">
        <f t="shared" si="38"/>
        <v>39.0625</v>
      </c>
      <c r="C84">
        <v>0.076</v>
      </c>
      <c r="D84" s="1">
        <v>0.10033333333333333</v>
      </c>
      <c r="E84" s="2">
        <v>0.07266666666666666</v>
      </c>
      <c r="F84">
        <f t="shared" si="36"/>
        <v>12.048192771084363</v>
      </c>
      <c r="H84">
        <f t="shared" si="39"/>
        <v>39.0625</v>
      </c>
      <c r="J84">
        <v>0.077</v>
      </c>
      <c r="K84" s="1">
        <v>0.10033333333333333</v>
      </c>
      <c r="L84" s="2">
        <v>0.07266666666666666</v>
      </c>
      <c r="M84">
        <f t="shared" si="37"/>
        <v>15.662650602409666</v>
      </c>
      <c r="O84">
        <f t="shared" si="40"/>
        <v>39.0625</v>
      </c>
      <c r="S84" s="1"/>
      <c r="T84" s="2"/>
    </row>
  </sheetData>
  <sheetProtection/>
  <mergeCells count="12">
    <mergeCell ref="A1:T1"/>
    <mergeCell ref="H2:M2"/>
    <mergeCell ref="O2:T2"/>
    <mergeCell ref="A13:T13"/>
    <mergeCell ref="O14:T14"/>
    <mergeCell ref="A25:T25"/>
    <mergeCell ref="H26:M26"/>
    <mergeCell ref="O26:T26"/>
    <mergeCell ref="A38:T38"/>
    <mergeCell ref="A50:P50"/>
    <mergeCell ref="A62:N62"/>
    <mergeCell ref="A74:N7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66"/>
  <sheetViews>
    <sheetView tabSelected="1" zoomScalePageLayoutView="0" workbookViewId="0" topLeftCell="A1">
      <selection activeCell="M43" sqref="M43"/>
    </sheetView>
  </sheetViews>
  <sheetFormatPr defaultColWidth="9.140625" defaultRowHeight="15"/>
  <cols>
    <col min="11" max="11" width="3.00390625" style="0" customWidth="1"/>
  </cols>
  <sheetData>
    <row r="2" ht="15">
      <c r="A2" s="11" t="s">
        <v>44</v>
      </c>
    </row>
    <row r="3" spans="1:12" ht="15">
      <c r="A3" t="s">
        <v>81</v>
      </c>
      <c r="B3" t="s">
        <v>82</v>
      </c>
      <c r="C3" s="15" t="s">
        <v>75</v>
      </c>
      <c r="D3" s="15"/>
      <c r="E3" s="15"/>
      <c r="F3" t="s">
        <v>83</v>
      </c>
      <c r="G3" t="s">
        <v>84</v>
      </c>
      <c r="H3" t="s">
        <v>85</v>
      </c>
      <c r="J3" s="12" t="s">
        <v>44</v>
      </c>
      <c r="K3" s="12" t="s">
        <v>87</v>
      </c>
      <c r="L3" t="s">
        <v>86</v>
      </c>
    </row>
    <row r="4" spans="1:12" ht="15">
      <c r="A4">
        <v>250</v>
      </c>
      <c r="B4">
        <f aca="true" t="shared" si="0" ref="B4:B9">LN(A4)</f>
        <v>5.521460917862246</v>
      </c>
      <c r="C4">
        <v>0.707</v>
      </c>
      <c r="D4">
        <v>0.708</v>
      </c>
      <c r="E4">
        <v>0.705</v>
      </c>
      <c r="F4">
        <f aca="true" t="shared" si="1" ref="F4:F9">AVERAGE(C4:E4)</f>
        <v>0.7066666666666667</v>
      </c>
      <c r="G4">
        <v>0.869</v>
      </c>
      <c r="H4">
        <f aca="true" t="shared" si="2" ref="H4:H9">((G4-F4)/G4)*100</f>
        <v>18.68047564250096</v>
      </c>
      <c r="J4" t="s">
        <v>88</v>
      </c>
      <c r="K4" t="s">
        <v>87</v>
      </c>
      <c r="L4" t="s">
        <v>89</v>
      </c>
    </row>
    <row r="5" spans="1:12" ht="15">
      <c r="A5">
        <v>500</v>
      </c>
      <c r="B5">
        <f t="shared" si="0"/>
        <v>6.214608098422191</v>
      </c>
      <c r="C5">
        <v>0.643</v>
      </c>
      <c r="D5">
        <v>0.642</v>
      </c>
      <c r="E5">
        <v>0.639</v>
      </c>
      <c r="F5">
        <f t="shared" si="1"/>
        <v>0.6413333333333334</v>
      </c>
      <c r="G5">
        <v>0.869</v>
      </c>
      <c r="H5">
        <f t="shared" si="2"/>
        <v>26.198695818948973</v>
      </c>
      <c r="J5" t="s">
        <v>52</v>
      </c>
      <c r="K5" t="s">
        <v>87</v>
      </c>
      <c r="L5" t="s">
        <v>90</v>
      </c>
    </row>
    <row r="6" spans="1:12" ht="15">
      <c r="A6">
        <v>750</v>
      </c>
      <c r="B6">
        <f t="shared" si="0"/>
        <v>6.620073206530356</v>
      </c>
      <c r="C6">
        <v>0.555</v>
      </c>
      <c r="D6">
        <v>0.554</v>
      </c>
      <c r="E6">
        <v>0.553</v>
      </c>
      <c r="F6">
        <f t="shared" si="1"/>
        <v>0.5539999999999999</v>
      </c>
      <c r="G6">
        <v>0.869</v>
      </c>
      <c r="H6">
        <f t="shared" si="2"/>
        <v>36.24856156501727</v>
      </c>
      <c r="J6" t="s">
        <v>56</v>
      </c>
      <c r="K6" t="s">
        <v>87</v>
      </c>
      <c r="L6" t="s">
        <v>91</v>
      </c>
    </row>
    <row r="7" spans="1:12" ht="15">
      <c r="A7">
        <v>1000</v>
      </c>
      <c r="B7">
        <f t="shared" si="0"/>
        <v>6.907755278982137</v>
      </c>
      <c r="C7">
        <v>0.507</v>
      </c>
      <c r="D7">
        <v>0.504</v>
      </c>
      <c r="E7">
        <v>0.501</v>
      </c>
      <c r="F7">
        <f t="shared" si="1"/>
        <v>0.504</v>
      </c>
      <c r="G7">
        <v>0.869</v>
      </c>
      <c r="H7">
        <f t="shared" si="2"/>
        <v>42.00230149597238</v>
      </c>
      <c r="J7" t="s">
        <v>60</v>
      </c>
      <c r="K7" t="s">
        <v>87</v>
      </c>
      <c r="L7" t="s">
        <v>92</v>
      </c>
    </row>
    <row r="8" spans="1:12" ht="15">
      <c r="A8">
        <v>1250</v>
      </c>
      <c r="B8">
        <f t="shared" si="0"/>
        <v>7.1308988302963465</v>
      </c>
      <c r="C8">
        <v>0.403</v>
      </c>
      <c r="D8">
        <v>0.406</v>
      </c>
      <c r="E8">
        <v>0.407</v>
      </c>
      <c r="F8">
        <f t="shared" si="1"/>
        <v>0.4053333333333333</v>
      </c>
      <c r="G8">
        <v>0.869</v>
      </c>
      <c r="H8">
        <f t="shared" si="2"/>
        <v>53.35634829305715</v>
      </c>
      <c r="J8" t="s">
        <v>64</v>
      </c>
      <c r="K8" t="s">
        <v>87</v>
      </c>
      <c r="L8" t="s">
        <v>93</v>
      </c>
    </row>
    <row r="9" spans="1:12" ht="15">
      <c r="A9">
        <v>1500</v>
      </c>
      <c r="B9">
        <f t="shared" si="0"/>
        <v>7.313220387090301</v>
      </c>
      <c r="C9">
        <v>0.312</v>
      </c>
      <c r="D9">
        <v>0.311</v>
      </c>
      <c r="E9">
        <v>0.31</v>
      </c>
      <c r="F9">
        <f t="shared" si="1"/>
        <v>0.311</v>
      </c>
      <c r="G9">
        <v>0.869</v>
      </c>
      <c r="H9">
        <f t="shared" si="2"/>
        <v>64.21173762945915</v>
      </c>
      <c r="J9" t="s">
        <v>68</v>
      </c>
      <c r="K9" t="s">
        <v>87</v>
      </c>
      <c r="L9" t="s">
        <v>96</v>
      </c>
    </row>
    <row r="12" ht="15">
      <c r="A12" s="11" t="s">
        <v>48</v>
      </c>
    </row>
    <row r="13" spans="1:8" ht="15">
      <c r="A13" t="s">
        <v>81</v>
      </c>
      <c r="B13" t="s">
        <v>82</v>
      </c>
      <c r="C13" t="s">
        <v>75</v>
      </c>
      <c r="F13" t="s">
        <v>83</v>
      </c>
      <c r="G13" t="s">
        <v>84</v>
      </c>
      <c r="H13" t="s">
        <v>3</v>
      </c>
    </row>
    <row r="14" spans="1:8" ht="15">
      <c r="A14">
        <v>250</v>
      </c>
      <c r="B14">
        <f aca="true" t="shared" si="3" ref="B14:B19">LN(A14)</f>
        <v>5.521460917862246</v>
      </c>
      <c r="C14">
        <v>0.655</v>
      </c>
      <c r="D14">
        <v>0.653</v>
      </c>
      <c r="E14">
        <v>0.654</v>
      </c>
      <c r="F14">
        <f aca="true" t="shared" si="4" ref="F14:F19">AVERAGE(C14:E14)</f>
        <v>0.654</v>
      </c>
      <c r="G14">
        <v>0.869</v>
      </c>
      <c r="H14">
        <f aca="true" t="shared" si="5" ref="H14:H19">((G14-F14)/G14)*100</f>
        <v>24.741081703107014</v>
      </c>
    </row>
    <row r="15" spans="1:8" ht="15">
      <c r="A15">
        <v>500</v>
      </c>
      <c r="B15">
        <f t="shared" si="3"/>
        <v>6.214608098422191</v>
      </c>
      <c r="C15">
        <v>0.605</v>
      </c>
      <c r="D15">
        <v>0.604</v>
      </c>
      <c r="E15">
        <v>0.603</v>
      </c>
      <c r="F15">
        <f t="shared" si="4"/>
        <v>0.604</v>
      </c>
      <c r="G15">
        <v>0.869</v>
      </c>
      <c r="H15">
        <f t="shared" si="5"/>
        <v>30.49482163406214</v>
      </c>
    </row>
    <row r="16" spans="1:8" ht="15">
      <c r="A16">
        <v>750</v>
      </c>
      <c r="B16">
        <f t="shared" si="3"/>
        <v>6.620073206530356</v>
      </c>
      <c r="C16">
        <v>0.524</v>
      </c>
      <c r="D16">
        <v>0.526</v>
      </c>
      <c r="E16">
        <v>0.527</v>
      </c>
      <c r="F16">
        <f t="shared" si="4"/>
        <v>0.5256666666666666</v>
      </c>
      <c r="G16">
        <v>0.869</v>
      </c>
      <c r="H16">
        <f t="shared" si="5"/>
        <v>39.5090141925585</v>
      </c>
    </row>
    <row r="17" spans="1:8" ht="15">
      <c r="A17">
        <v>1000</v>
      </c>
      <c r="B17">
        <f t="shared" si="3"/>
        <v>6.907755278982137</v>
      </c>
      <c r="C17">
        <v>0.435</v>
      </c>
      <c r="D17">
        <v>0.436</v>
      </c>
      <c r="E17">
        <v>0.432</v>
      </c>
      <c r="F17">
        <f t="shared" si="4"/>
        <v>0.4343333333333333</v>
      </c>
      <c r="G17">
        <v>0.869</v>
      </c>
      <c r="H17">
        <f t="shared" si="5"/>
        <v>50.01917913310319</v>
      </c>
    </row>
    <row r="18" spans="1:8" ht="15">
      <c r="A18">
        <v>1250</v>
      </c>
      <c r="B18">
        <f t="shared" si="3"/>
        <v>7.1308988302963465</v>
      </c>
      <c r="C18">
        <v>0.363</v>
      </c>
      <c r="D18">
        <v>0.359</v>
      </c>
      <c r="E18">
        <v>0.361</v>
      </c>
      <c r="F18">
        <f t="shared" si="4"/>
        <v>0.361</v>
      </c>
      <c r="G18">
        <v>0.869</v>
      </c>
      <c r="H18">
        <f t="shared" si="5"/>
        <v>58.45799769850403</v>
      </c>
    </row>
    <row r="19" spans="1:8" ht="15">
      <c r="A19">
        <v>1500</v>
      </c>
      <c r="B19">
        <f t="shared" si="3"/>
        <v>7.313220387090301</v>
      </c>
      <c r="C19">
        <v>0.309</v>
      </c>
      <c r="D19">
        <v>0.308</v>
      </c>
      <c r="E19">
        <v>0.306</v>
      </c>
      <c r="F19">
        <f t="shared" si="4"/>
        <v>0.3076666666666667</v>
      </c>
      <c r="G19">
        <v>0.869</v>
      </c>
      <c r="H19">
        <f t="shared" si="5"/>
        <v>64.59532029152282</v>
      </c>
    </row>
    <row r="21" ht="15">
      <c r="A21" s="11" t="s">
        <v>52</v>
      </c>
    </row>
    <row r="22" spans="1:8" ht="15">
      <c r="A22" t="s">
        <v>81</v>
      </c>
      <c r="B22" t="s">
        <v>82</v>
      </c>
      <c r="C22" t="s">
        <v>75</v>
      </c>
      <c r="F22" t="s">
        <v>83</v>
      </c>
      <c r="G22" t="s">
        <v>84</v>
      </c>
      <c r="H22" t="s">
        <v>3</v>
      </c>
    </row>
    <row r="23" spans="1:8" ht="15">
      <c r="A23">
        <v>250</v>
      </c>
      <c r="B23">
        <f aca="true" t="shared" si="6" ref="B23:B28">LN(A23)</f>
        <v>5.521460917862246</v>
      </c>
      <c r="C23">
        <v>0.719</v>
      </c>
      <c r="D23">
        <v>0.72</v>
      </c>
      <c r="E23">
        <v>0.719</v>
      </c>
      <c r="F23">
        <f aca="true" t="shared" si="7" ref="F23:F28">AVERAGE(C23:E23)</f>
        <v>0.7193333333333333</v>
      </c>
      <c r="G23">
        <v>0.869</v>
      </c>
      <c r="H23">
        <f aca="true" t="shared" si="8" ref="H23:H28">((G23-E23)/G23)*100</f>
        <v>17.261219792865365</v>
      </c>
    </row>
    <row r="24" spans="1:8" ht="15">
      <c r="A24">
        <v>500</v>
      </c>
      <c r="B24">
        <f t="shared" si="6"/>
        <v>6.214608098422191</v>
      </c>
      <c r="C24">
        <v>0.637</v>
      </c>
      <c r="D24">
        <v>0.635</v>
      </c>
      <c r="E24">
        <v>0.641</v>
      </c>
      <c r="F24">
        <f t="shared" si="7"/>
        <v>0.6376666666666667</v>
      </c>
      <c r="G24">
        <v>0.869</v>
      </c>
      <c r="H24">
        <f t="shared" si="8"/>
        <v>26.237054085155346</v>
      </c>
    </row>
    <row r="25" spans="1:8" ht="15">
      <c r="A25">
        <v>750</v>
      </c>
      <c r="B25">
        <f t="shared" si="6"/>
        <v>6.620073206530356</v>
      </c>
      <c r="C25">
        <v>0.55</v>
      </c>
      <c r="D25">
        <v>0.551</v>
      </c>
      <c r="E25">
        <v>0.548</v>
      </c>
      <c r="F25">
        <f t="shared" si="7"/>
        <v>0.5496666666666666</v>
      </c>
      <c r="G25">
        <v>0.869</v>
      </c>
      <c r="H25">
        <f t="shared" si="8"/>
        <v>36.93901035673187</v>
      </c>
    </row>
    <row r="26" spans="1:8" ht="15">
      <c r="A26">
        <v>1000</v>
      </c>
      <c r="B26">
        <f t="shared" si="6"/>
        <v>6.907755278982137</v>
      </c>
      <c r="C26">
        <v>0.48</v>
      </c>
      <c r="D26">
        <v>0.478</v>
      </c>
      <c r="E26">
        <v>0.477</v>
      </c>
      <c r="F26">
        <f t="shared" si="7"/>
        <v>0.47833333333333333</v>
      </c>
      <c r="G26">
        <v>0.869</v>
      </c>
      <c r="H26">
        <f t="shared" si="8"/>
        <v>45.10932105868815</v>
      </c>
    </row>
    <row r="27" spans="1:8" ht="15">
      <c r="A27">
        <v>1250</v>
      </c>
      <c r="B27">
        <f t="shared" si="6"/>
        <v>7.1308988302963465</v>
      </c>
      <c r="C27">
        <v>0.394</v>
      </c>
      <c r="D27">
        <v>0.395</v>
      </c>
      <c r="E27">
        <v>0.394</v>
      </c>
      <c r="F27">
        <f t="shared" si="7"/>
        <v>0.39433333333333337</v>
      </c>
      <c r="G27">
        <v>0.869</v>
      </c>
      <c r="H27">
        <f t="shared" si="8"/>
        <v>54.66052934407365</v>
      </c>
    </row>
    <row r="28" spans="1:8" ht="15">
      <c r="A28">
        <v>1500</v>
      </c>
      <c r="B28">
        <f t="shared" si="6"/>
        <v>7.313220387090301</v>
      </c>
      <c r="C28">
        <v>0.336</v>
      </c>
      <c r="D28">
        <v>0.334</v>
      </c>
      <c r="E28">
        <v>0.333</v>
      </c>
      <c r="F28">
        <f t="shared" si="7"/>
        <v>0.33433333333333337</v>
      </c>
      <c r="G28">
        <v>0.869</v>
      </c>
      <c r="H28">
        <f t="shared" si="8"/>
        <v>61.6800920598389</v>
      </c>
    </row>
    <row r="30" spans="1:10" ht="15">
      <c r="A30" s="11" t="s">
        <v>56</v>
      </c>
      <c r="J30" s="11"/>
    </row>
    <row r="31" spans="1:8" ht="15">
      <c r="A31" t="s">
        <v>81</v>
      </c>
      <c r="B31" t="s">
        <v>82</v>
      </c>
      <c r="C31" t="s">
        <v>75</v>
      </c>
      <c r="F31" t="s">
        <v>83</v>
      </c>
      <c r="G31" t="s">
        <v>84</v>
      </c>
      <c r="H31" t="s">
        <v>3</v>
      </c>
    </row>
    <row r="32" spans="1:8" ht="15">
      <c r="A32">
        <v>250</v>
      </c>
      <c r="C32">
        <v>0.655</v>
      </c>
      <c r="D32">
        <v>0.653</v>
      </c>
      <c r="E32">
        <v>0.654</v>
      </c>
      <c r="F32">
        <f aca="true" t="shared" si="9" ref="F32:F37">AVERAGE(C32:E32)</f>
        <v>0.654</v>
      </c>
      <c r="G32">
        <v>0.869</v>
      </c>
      <c r="H32">
        <f aca="true" t="shared" si="10" ref="H32:H37">((G32-F32)/G32)*100</f>
        <v>24.741081703107014</v>
      </c>
    </row>
    <row r="33" spans="1:8" ht="15">
      <c r="A33">
        <v>500</v>
      </c>
      <c r="B33">
        <f>LN(A33)</f>
        <v>6.214608098422191</v>
      </c>
      <c r="C33">
        <v>0.605</v>
      </c>
      <c r="D33">
        <v>0.604</v>
      </c>
      <c r="E33">
        <v>0.603</v>
      </c>
      <c r="F33">
        <f t="shared" si="9"/>
        <v>0.604</v>
      </c>
      <c r="G33">
        <v>0.869</v>
      </c>
      <c r="H33">
        <f t="shared" si="10"/>
        <v>30.49482163406214</v>
      </c>
    </row>
    <row r="34" spans="1:8" ht="15">
      <c r="A34">
        <v>750</v>
      </c>
      <c r="B34">
        <f>LN(A34)</f>
        <v>6.620073206530356</v>
      </c>
      <c r="C34">
        <v>0.524</v>
      </c>
      <c r="D34">
        <v>0.526</v>
      </c>
      <c r="E34">
        <v>0.527</v>
      </c>
      <c r="F34">
        <f t="shared" si="9"/>
        <v>0.5256666666666666</v>
      </c>
      <c r="G34">
        <v>0.869</v>
      </c>
      <c r="H34">
        <f t="shared" si="10"/>
        <v>39.5090141925585</v>
      </c>
    </row>
    <row r="35" spans="1:8" ht="15">
      <c r="A35">
        <v>1000</v>
      </c>
      <c r="B35">
        <f>LN(A35)</f>
        <v>6.907755278982137</v>
      </c>
      <c r="C35">
        <v>0.435</v>
      </c>
      <c r="D35">
        <v>0.436</v>
      </c>
      <c r="E35">
        <v>0.432</v>
      </c>
      <c r="F35">
        <f t="shared" si="9"/>
        <v>0.4343333333333333</v>
      </c>
      <c r="G35">
        <v>0.869</v>
      </c>
      <c r="H35">
        <f t="shared" si="10"/>
        <v>50.01917913310319</v>
      </c>
    </row>
    <row r="36" spans="1:8" ht="15">
      <c r="A36">
        <v>1250</v>
      </c>
      <c r="B36">
        <f>LN(A36)</f>
        <v>7.1308988302963465</v>
      </c>
      <c r="C36">
        <v>0.363</v>
      </c>
      <c r="D36">
        <v>0.359</v>
      </c>
      <c r="E36">
        <v>0.361</v>
      </c>
      <c r="F36">
        <f t="shared" si="9"/>
        <v>0.361</v>
      </c>
      <c r="G36">
        <v>0.869</v>
      </c>
      <c r="H36">
        <f t="shared" si="10"/>
        <v>58.45799769850403</v>
      </c>
    </row>
    <row r="37" spans="1:8" ht="15">
      <c r="A37">
        <v>1500</v>
      </c>
      <c r="B37">
        <f>LN(A37)</f>
        <v>7.313220387090301</v>
      </c>
      <c r="C37">
        <v>0.309</v>
      </c>
      <c r="D37">
        <v>0.308</v>
      </c>
      <c r="E37">
        <v>0.306</v>
      </c>
      <c r="F37">
        <f t="shared" si="9"/>
        <v>0.3076666666666667</v>
      </c>
      <c r="G37">
        <v>0.869</v>
      </c>
      <c r="H37">
        <f t="shared" si="10"/>
        <v>64.59532029152282</v>
      </c>
    </row>
    <row r="39" ht="15">
      <c r="A39" s="11" t="s">
        <v>60</v>
      </c>
    </row>
    <row r="40" spans="1:8" ht="15">
      <c r="A40" t="s">
        <v>81</v>
      </c>
      <c r="B40" t="s">
        <v>82</v>
      </c>
      <c r="C40" t="s">
        <v>75</v>
      </c>
      <c r="F40" t="s">
        <v>83</v>
      </c>
      <c r="G40" t="s">
        <v>84</v>
      </c>
      <c r="H40" t="s">
        <v>3</v>
      </c>
    </row>
    <row r="41" spans="1:8" ht="15">
      <c r="A41">
        <v>250</v>
      </c>
      <c r="B41">
        <f aca="true" t="shared" si="11" ref="B41:B46">LN(A41)</f>
        <v>5.521460917862246</v>
      </c>
      <c r="C41">
        <v>0.758</v>
      </c>
      <c r="D41">
        <v>0.757</v>
      </c>
      <c r="E41">
        <v>0.758</v>
      </c>
      <c r="F41">
        <f aca="true" t="shared" si="12" ref="F41:F46">AVERAGE(C41:E41)</f>
        <v>0.7576666666666667</v>
      </c>
      <c r="G41">
        <v>0.869</v>
      </c>
      <c r="H41">
        <f aca="true" t="shared" si="13" ref="H41:H46">((G41-F41)/G41)*100</f>
        <v>12.811660912926731</v>
      </c>
    </row>
    <row r="42" spans="1:8" ht="15">
      <c r="A42">
        <v>500</v>
      </c>
      <c r="B42">
        <f t="shared" si="11"/>
        <v>6.214608098422191</v>
      </c>
      <c r="C42">
        <v>0.67</v>
      </c>
      <c r="D42">
        <v>0.669</v>
      </c>
      <c r="E42">
        <v>0.668</v>
      </c>
      <c r="F42">
        <f t="shared" si="12"/>
        <v>0.669</v>
      </c>
      <c r="G42">
        <v>0.869</v>
      </c>
      <c r="H42">
        <f t="shared" si="13"/>
        <v>23.01495972382048</v>
      </c>
    </row>
    <row r="43" spans="1:8" ht="15">
      <c r="A43">
        <v>750</v>
      </c>
      <c r="B43">
        <f t="shared" si="11"/>
        <v>6.620073206530356</v>
      </c>
      <c r="C43">
        <v>0.589</v>
      </c>
      <c r="D43">
        <v>0.591</v>
      </c>
      <c r="E43">
        <v>0.59</v>
      </c>
      <c r="F43">
        <f t="shared" si="12"/>
        <v>0.59</v>
      </c>
      <c r="G43">
        <v>0.869</v>
      </c>
      <c r="H43">
        <f t="shared" si="13"/>
        <v>32.105868814729575</v>
      </c>
    </row>
    <row r="44" spans="1:8" ht="15">
      <c r="A44">
        <v>1000</v>
      </c>
      <c r="B44">
        <f t="shared" si="11"/>
        <v>6.907755278982137</v>
      </c>
      <c r="C44">
        <v>0.522</v>
      </c>
      <c r="D44">
        <v>0.521</v>
      </c>
      <c r="E44">
        <v>0.52</v>
      </c>
      <c r="F44">
        <f t="shared" si="12"/>
        <v>0.521</v>
      </c>
      <c r="G44">
        <v>0.869</v>
      </c>
      <c r="H44">
        <f t="shared" si="13"/>
        <v>40.04602991944764</v>
      </c>
    </row>
    <row r="45" spans="1:8" ht="15">
      <c r="A45">
        <v>1250</v>
      </c>
      <c r="B45">
        <f t="shared" si="11"/>
        <v>7.1308988302963465</v>
      </c>
      <c r="C45">
        <v>0.433</v>
      </c>
      <c r="D45">
        <v>0.432</v>
      </c>
      <c r="E45">
        <v>0.431</v>
      </c>
      <c r="F45">
        <f t="shared" si="12"/>
        <v>0.432</v>
      </c>
      <c r="G45">
        <v>0.869</v>
      </c>
      <c r="H45">
        <f t="shared" si="13"/>
        <v>50.287686996547755</v>
      </c>
    </row>
    <row r="46" spans="1:8" ht="15">
      <c r="A46">
        <v>1500</v>
      </c>
      <c r="B46">
        <f t="shared" si="11"/>
        <v>7.313220387090301</v>
      </c>
      <c r="C46">
        <v>0.385</v>
      </c>
      <c r="D46">
        <v>0.387</v>
      </c>
      <c r="E46">
        <v>0.386</v>
      </c>
      <c r="F46">
        <f t="shared" si="12"/>
        <v>0.38599999999999995</v>
      </c>
      <c r="G46">
        <v>0.869</v>
      </c>
      <c r="H46">
        <f t="shared" si="13"/>
        <v>55.58112773302647</v>
      </c>
    </row>
    <row r="48" ht="15">
      <c r="A48" s="11" t="s">
        <v>64</v>
      </c>
    </row>
    <row r="49" spans="1:8" ht="15">
      <c r="A49" t="s">
        <v>81</v>
      </c>
      <c r="B49" t="s">
        <v>82</v>
      </c>
      <c r="C49" t="s">
        <v>75</v>
      </c>
      <c r="F49" t="s">
        <v>83</v>
      </c>
      <c r="G49" t="s">
        <v>84</v>
      </c>
      <c r="H49" t="s">
        <v>3</v>
      </c>
    </row>
    <row r="50" spans="1:8" ht="15">
      <c r="A50">
        <v>250</v>
      </c>
      <c r="B50">
        <f aca="true" t="shared" si="14" ref="B50:B55">LN(A50)</f>
        <v>5.521460917862246</v>
      </c>
      <c r="C50">
        <v>0.759</v>
      </c>
      <c r="D50">
        <v>0.758</v>
      </c>
      <c r="E50">
        <v>0.756</v>
      </c>
      <c r="F50">
        <f aca="true" t="shared" si="15" ref="F50:F55">AVERAGE(C50:E50)</f>
        <v>0.7576666666666666</v>
      </c>
      <c r="G50">
        <v>0.869</v>
      </c>
      <c r="H50">
        <f aca="true" t="shared" si="16" ref="H50:H55">((G50-F50)/G50)*100</f>
        <v>12.811660912926742</v>
      </c>
    </row>
    <row r="51" spans="1:8" ht="15">
      <c r="A51">
        <v>500</v>
      </c>
      <c r="B51">
        <f t="shared" si="14"/>
        <v>6.214608098422191</v>
      </c>
      <c r="C51">
        <v>0.721</v>
      </c>
      <c r="D51">
        <v>0.719</v>
      </c>
      <c r="E51">
        <v>0.718</v>
      </c>
      <c r="F51">
        <f t="shared" si="15"/>
        <v>0.7193333333333333</v>
      </c>
      <c r="G51">
        <v>0.869</v>
      </c>
      <c r="H51">
        <f t="shared" si="16"/>
        <v>17.222861526659003</v>
      </c>
    </row>
    <row r="52" spans="1:8" ht="15">
      <c r="A52">
        <v>750</v>
      </c>
      <c r="B52">
        <f t="shared" si="14"/>
        <v>6.620073206530356</v>
      </c>
      <c r="C52">
        <v>0.671</v>
      </c>
      <c r="D52">
        <v>0.674</v>
      </c>
      <c r="E52">
        <v>0.675</v>
      </c>
      <c r="F52">
        <f t="shared" si="15"/>
        <v>0.6733333333333335</v>
      </c>
      <c r="G52">
        <v>0.869</v>
      </c>
      <c r="H52">
        <f t="shared" si="16"/>
        <v>22.516302263137693</v>
      </c>
    </row>
    <row r="53" spans="1:8" ht="15">
      <c r="A53">
        <v>1000</v>
      </c>
      <c r="B53">
        <f t="shared" si="14"/>
        <v>6.907755278982137</v>
      </c>
      <c r="C53">
        <v>0.619</v>
      </c>
      <c r="D53">
        <v>0.62</v>
      </c>
      <c r="E53">
        <v>0.621</v>
      </c>
      <c r="F53">
        <f t="shared" si="15"/>
        <v>0.62</v>
      </c>
      <c r="G53">
        <v>0.869</v>
      </c>
      <c r="H53">
        <f t="shared" si="16"/>
        <v>28.6536248561565</v>
      </c>
    </row>
    <row r="54" spans="1:8" ht="15">
      <c r="A54">
        <v>1250</v>
      </c>
      <c r="B54">
        <f t="shared" si="14"/>
        <v>7.1308988302963465</v>
      </c>
      <c r="C54">
        <v>0.568</v>
      </c>
      <c r="D54">
        <v>0.569</v>
      </c>
      <c r="E54">
        <v>0.571</v>
      </c>
      <c r="F54">
        <f t="shared" si="15"/>
        <v>0.5693333333333334</v>
      </c>
      <c r="G54">
        <v>0.869</v>
      </c>
      <c r="H54">
        <f t="shared" si="16"/>
        <v>34.48408131952436</v>
      </c>
    </row>
    <row r="55" spans="1:8" ht="15">
      <c r="A55">
        <v>1500</v>
      </c>
      <c r="B55">
        <f t="shared" si="14"/>
        <v>7.313220387090301</v>
      </c>
      <c r="C55">
        <v>0.534</v>
      </c>
      <c r="D55">
        <v>0.531</v>
      </c>
      <c r="E55">
        <v>0.532</v>
      </c>
      <c r="F55">
        <f t="shared" si="15"/>
        <v>0.5323333333333333</v>
      </c>
      <c r="G55">
        <v>0.869</v>
      </c>
      <c r="H55">
        <f t="shared" si="16"/>
        <v>38.74184886843115</v>
      </c>
    </row>
    <row r="59" ht="15">
      <c r="A59" s="11" t="s">
        <v>68</v>
      </c>
    </row>
    <row r="60" spans="1:8" ht="15">
      <c r="A60" t="s">
        <v>81</v>
      </c>
      <c r="B60" t="s">
        <v>82</v>
      </c>
      <c r="C60" t="s">
        <v>75</v>
      </c>
      <c r="F60" t="s">
        <v>83</v>
      </c>
      <c r="G60" t="s">
        <v>84</v>
      </c>
      <c r="H60" t="s">
        <v>3</v>
      </c>
    </row>
    <row r="61" spans="1:8" ht="15">
      <c r="A61">
        <v>250</v>
      </c>
      <c r="B61">
        <f aca="true" t="shared" si="17" ref="B61:B66">LN(A61)</f>
        <v>5.521460917862246</v>
      </c>
      <c r="C61">
        <v>0.724</v>
      </c>
      <c r="D61">
        <v>0.727</v>
      </c>
      <c r="E61">
        <v>0.726</v>
      </c>
      <c r="F61">
        <f aca="true" t="shared" si="18" ref="F61:F66">AVERAGE(C61:E61)</f>
        <v>0.7256666666666667</v>
      </c>
      <c r="G61">
        <v>0.869</v>
      </c>
      <c r="H61">
        <f aca="true" t="shared" si="19" ref="H61:H66">((G61-F61)/G61)*100</f>
        <v>16.49405446873801</v>
      </c>
    </row>
    <row r="62" spans="1:8" ht="15">
      <c r="A62">
        <v>500</v>
      </c>
      <c r="B62">
        <f t="shared" si="17"/>
        <v>6.214608098422191</v>
      </c>
      <c r="C62">
        <v>0.678</v>
      </c>
      <c r="D62">
        <v>0.679</v>
      </c>
      <c r="E62">
        <v>0.677</v>
      </c>
      <c r="F62">
        <f t="shared" si="18"/>
        <v>0.678</v>
      </c>
      <c r="G62">
        <v>0.869</v>
      </c>
      <c r="H62">
        <f t="shared" si="19"/>
        <v>21.979286536248555</v>
      </c>
    </row>
    <row r="63" spans="1:8" ht="15">
      <c r="A63">
        <v>750</v>
      </c>
      <c r="B63">
        <f t="shared" si="17"/>
        <v>6.620073206530356</v>
      </c>
      <c r="C63">
        <v>0.612</v>
      </c>
      <c r="D63">
        <v>0.61</v>
      </c>
      <c r="E63">
        <v>0.611</v>
      </c>
      <c r="F63">
        <f t="shared" si="18"/>
        <v>0.611</v>
      </c>
      <c r="G63">
        <v>0.869</v>
      </c>
      <c r="H63">
        <f t="shared" si="19"/>
        <v>29.689298043728424</v>
      </c>
    </row>
    <row r="64" spans="1:8" ht="15">
      <c r="A64">
        <v>1000</v>
      </c>
      <c r="B64">
        <f t="shared" si="17"/>
        <v>6.907755278982137</v>
      </c>
      <c r="C64">
        <v>0.563</v>
      </c>
      <c r="D64">
        <v>0.564</v>
      </c>
      <c r="E64">
        <v>0.565</v>
      </c>
      <c r="F64">
        <f t="shared" si="18"/>
        <v>0.564</v>
      </c>
      <c r="G64">
        <v>0.869</v>
      </c>
      <c r="H64">
        <f t="shared" si="19"/>
        <v>35.09781357882624</v>
      </c>
    </row>
    <row r="65" spans="1:8" ht="15">
      <c r="A65">
        <v>1250</v>
      </c>
      <c r="B65">
        <f t="shared" si="17"/>
        <v>7.1308988302963465</v>
      </c>
      <c r="C65">
        <v>0.489</v>
      </c>
      <c r="D65">
        <v>0.588</v>
      </c>
      <c r="E65">
        <v>0.486</v>
      </c>
      <c r="F65">
        <f t="shared" si="18"/>
        <v>0.521</v>
      </c>
      <c r="G65">
        <v>0.869</v>
      </c>
      <c r="H65">
        <f t="shared" si="19"/>
        <v>40.04602991944764</v>
      </c>
    </row>
    <row r="66" spans="1:8" ht="15">
      <c r="A66">
        <v>1500</v>
      </c>
      <c r="B66">
        <f t="shared" si="17"/>
        <v>7.313220387090301</v>
      </c>
      <c r="C66">
        <v>0.42</v>
      </c>
      <c r="D66">
        <v>0.418</v>
      </c>
      <c r="E66">
        <v>0.417</v>
      </c>
      <c r="F66">
        <f t="shared" si="18"/>
        <v>0.4183333333333333</v>
      </c>
      <c r="G66">
        <v>0.869</v>
      </c>
      <c r="H66">
        <f t="shared" si="19"/>
        <v>51.86037591100883</v>
      </c>
    </row>
  </sheetData>
  <sheetProtection/>
  <mergeCells count="1">
    <mergeCell ref="C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2019-11-05T02:04:50Z</dcterms:created>
  <dcterms:modified xsi:type="dcterms:W3CDTF">2019-11-13T03:38:23Z</dcterms:modified>
  <cp:category/>
  <cp:version/>
  <cp:contentType/>
  <cp:contentStatus/>
</cp:coreProperties>
</file>